
<file path=[Content_Types].xml><?xml version="1.0" encoding="utf-8"?>
<Types xmlns="http://schemas.openxmlformats.org/package/2006/content-types">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harts/chart1.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styles.xml" ContentType="application/vnd.openxmlformats-officedocument.spreadsheetml.styles+xml"/>
  <Override PartName="/xl/calcChain.xml" ContentType="application/vnd.openxmlformats-officedocument.spreadsheetml.calcChain+xml"/>
  <Override PartName="/xl/drawings/drawing3.xml" ContentType="application/vnd.openxmlformats-officedocument.drawing+xml"/>
  <Override PartName="/xl/charts/chart2.xml" ContentType="application/vnd.openxmlformats-officedocument.drawingml.chart+xml"/>
  <Default Extension="vml" ContentType="application/vnd.openxmlformats-officedocument.vmlDrawing"/>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xl/charts/chart4.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0" yWindow="0" windowWidth="28640" windowHeight="14880" tabRatio="590" activeTab="4"/>
  </bookViews>
  <sheets>
    <sheet name="IS&amp;BS ALL" sheetId="2" r:id="rId1"/>
    <sheet name="Primary sources of income" sheetId="4" r:id="rId2"/>
    <sheet name="income vs expense &amp; assets" sheetId="5" r:id="rId3"/>
    <sheet name="lunch expense" sheetId="6" r:id="rId4"/>
    <sheet name="register errors" sheetId="7" r:id="rId5"/>
  </sheets>
  <externalReferences>
    <externalReference r:id="rId6"/>
  </externalReferenc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X58" i="5"/>
  <c r="AX55"/>
  <c r="AX56"/>
  <c r="AX57"/>
  <c r="AL55"/>
  <c r="AM55"/>
  <c r="AN55"/>
  <c r="AO55"/>
  <c r="AP55"/>
  <c r="AQ55"/>
  <c r="AR55"/>
  <c r="AS55"/>
  <c r="AT55"/>
  <c r="AU55"/>
  <c r="AV55"/>
  <c r="AW55"/>
  <c r="AL56"/>
  <c r="AM56"/>
  <c r="AN56"/>
  <c r="AO56"/>
  <c r="AP56"/>
  <c r="AQ56"/>
  <c r="AR56"/>
  <c r="AS56"/>
  <c r="AT56"/>
  <c r="AU56"/>
  <c r="AV56"/>
  <c r="AW56"/>
  <c r="AL57"/>
  <c r="AM57"/>
  <c r="AN57"/>
  <c r="AO57"/>
  <c r="AP57"/>
  <c r="AQ57"/>
  <c r="AR57"/>
  <c r="AS57"/>
  <c r="AT57"/>
  <c r="AU57"/>
  <c r="AV57"/>
  <c r="AW57"/>
  <c r="AL58"/>
  <c r="AM58"/>
  <c r="AN58"/>
  <c r="AO58"/>
  <c r="AP58"/>
  <c r="AQ58"/>
  <c r="AR58"/>
  <c r="AS58"/>
  <c r="AT58"/>
  <c r="AU58"/>
  <c r="AV58"/>
  <c r="AW58"/>
  <c r="AC55"/>
  <c r="AD55"/>
  <c r="AE55"/>
  <c r="AF55"/>
  <c r="AG55"/>
  <c r="AH55"/>
  <c r="AI55"/>
  <c r="AJ55"/>
  <c r="AK55"/>
  <c r="AC56"/>
  <c r="AD56"/>
  <c r="AE56"/>
  <c r="AF56"/>
  <c r="AG56"/>
  <c r="AH56"/>
  <c r="AI56"/>
  <c r="AJ56"/>
  <c r="AK56"/>
  <c r="AC57"/>
  <c r="AD57"/>
  <c r="AE57"/>
  <c r="AF57"/>
  <c r="AG57"/>
  <c r="AH57"/>
  <c r="AI57"/>
  <c r="AJ57"/>
  <c r="AK57"/>
  <c r="AC58"/>
  <c r="AD58"/>
  <c r="AE58"/>
  <c r="AF58"/>
  <c r="AG58"/>
  <c r="AH58"/>
  <c r="AI58"/>
  <c r="AJ58"/>
  <c r="AK58"/>
  <c r="C55"/>
  <c r="D55"/>
  <c r="E55"/>
  <c r="F55"/>
  <c r="G55"/>
  <c r="H55"/>
  <c r="I55"/>
  <c r="J55"/>
  <c r="K55"/>
  <c r="L55"/>
  <c r="M55"/>
  <c r="N55"/>
  <c r="O55"/>
  <c r="P55"/>
  <c r="Q55"/>
  <c r="R55"/>
  <c r="S55"/>
  <c r="T55"/>
  <c r="U55"/>
  <c r="V55"/>
  <c r="W55"/>
  <c r="X55"/>
  <c r="Y55"/>
  <c r="Z55"/>
  <c r="AA55"/>
  <c r="AB55"/>
  <c r="C56"/>
  <c r="D56"/>
  <c r="E56"/>
  <c r="F56"/>
  <c r="G56"/>
  <c r="H56"/>
  <c r="I56"/>
  <c r="J56"/>
  <c r="K56"/>
  <c r="L56"/>
  <c r="M56"/>
  <c r="N56"/>
  <c r="O56"/>
  <c r="P56"/>
  <c r="Q56"/>
  <c r="R56"/>
  <c r="S56"/>
  <c r="T56"/>
  <c r="U56"/>
  <c r="V56"/>
  <c r="W56"/>
  <c r="X56"/>
  <c r="Y56"/>
  <c r="Z56"/>
  <c r="AA56"/>
  <c r="AB56"/>
  <c r="C57"/>
  <c r="D57"/>
  <c r="E57"/>
  <c r="F57"/>
  <c r="G57"/>
  <c r="H57"/>
  <c r="I57"/>
  <c r="J57"/>
  <c r="K57"/>
  <c r="L57"/>
  <c r="M57"/>
  <c r="N57"/>
  <c r="O57"/>
  <c r="P57"/>
  <c r="Q57"/>
  <c r="R57"/>
  <c r="S57"/>
  <c r="T57"/>
  <c r="U57"/>
  <c r="V57"/>
  <c r="W57"/>
  <c r="X57"/>
  <c r="Y57"/>
  <c r="Z57"/>
  <c r="AA57"/>
  <c r="AB57"/>
  <c r="C58"/>
  <c r="D58"/>
  <c r="E58"/>
  <c r="F58"/>
  <c r="G58"/>
  <c r="H58"/>
  <c r="I58"/>
  <c r="J58"/>
  <c r="K58"/>
  <c r="L58"/>
  <c r="M58"/>
  <c r="N58"/>
  <c r="O58"/>
  <c r="P58"/>
  <c r="Q58"/>
  <c r="R58"/>
  <c r="S58"/>
  <c r="T58"/>
  <c r="U58"/>
  <c r="V58"/>
  <c r="W58"/>
  <c r="X58"/>
  <c r="Y58"/>
  <c r="Z58"/>
  <c r="AA58"/>
  <c r="AB58"/>
  <c r="B58"/>
  <c r="B57"/>
  <c r="B56"/>
  <c r="B55"/>
  <c r="A58"/>
  <c r="A57"/>
  <c r="A56"/>
  <c r="A55"/>
  <c r="BF6" i="2"/>
  <c r="BE6"/>
  <c r="BD6"/>
  <c r="BF7"/>
  <c r="BE7"/>
  <c r="BD7"/>
  <c r="BF8"/>
  <c r="BE8"/>
  <c r="BD8"/>
  <c r="BF9"/>
  <c r="BE9"/>
  <c r="BD9"/>
  <c r="BF10"/>
  <c r="BE10"/>
  <c r="BD10"/>
  <c r="BF11"/>
  <c r="BE11"/>
  <c r="BD11"/>
  <c r="BF12"/>
  <c r="BE12"/>
  <c r="BD12"/>
  <c r="BF13"/>
  <c r="BE13"/>
  <c r="BD13"/>
  <c r="BF14"/>
  <c r="BE14"/>
  <c r="BD14"/>
  <c r="BF15"/>
  <c r="BE15"/>
  <c r="BD15"/>
  <c r="BF16"/>
  <c r="BE16"/>
  <c r="BD16"/>
  <c r="BF20"/>
  <c r="BE20"/>
  <c r="BD20"/>
  <c r="BF21"/>
  <c r="BE21"/>
  <c r="BD21"/>
  <c r="BF22"/>
  <c r="BE22"/>
  <c r="BD22"/>
  <c r="BF23"/>
  <c r="BE23"/>
  <c r="BD23"/>
  <c r="BF24"/>
  <c r="BE24"/>
  <c r="BD24"/>
  <c r="BF25"/>
  <c r="BE25"/>
  <c r="BD25"/>
  <c r="BF26"/>
  <c r="BE26"/>
  <c r="BD26"/>
  <c r="BF27"/>
  <c r="BE27"/>
  <c r="BD27"/>
  <c r="BF28"/>
  <c r="BE28"/>
  <c r="BD28"/>
  <c r="BF29"/>
  <c r="BE29"/>
  <c r="BD29"/>
  <c r="BF30"/>
  <c r="BE30"/>
  <c r="BD30"/>
  <c r="BF31"/>
  <c r="BE31"/>
  <c r="BD31"/>
  <c r="BF32"/>
  <c r="BE32"/>
  <c r="BD32"/>
  <c r="BF33"/>
  <c r="BE33"/>
  <c r="BD33"/>
  <c r="BF34"/>
  <c r="BE34"/>
  <c r="BD34"/>
  <c r="BF35"/>
  <c r="BE35"/>
  <c r="BD35"/>
  <c r="BF36"/>
  <c r="BE36"/>
  <c r="BD36"/>
  <c r="BF37"/>
  <c r="BE37"/>
  <c r="BD37"/>
  <c r="BF38"/>
  <c r="BE38"/>
  <c r="BD38"/>
  <c r="BF39"/>
  <c r="BE39"/>
  <c r="BD39"/>
  <c r="BF41"/>
  <c r="BE41"/>
  <c r="BD41"/>
  <c r="BF42"/>
  <c r="BE42"/>
  <c r="BD42"/>
  <c r="BF43"/>
  <c r="BE43"/>
  <c r="BD43"/>
  <c r="BF44"/>
  <c r="BE44"/>
  <c r="BD44"/>
  <c r="BF45"/>
  <c r="BE45"/>
  <c r="BD45"/>
  <c r="BF47"/>
  <c r="BE47"/>
  <c r="BD47"/>
  <c r="BF48"/>
  <c r="BE48"/>
  <c r="BD48"/>
  <c r="BF49"/>
  <c r="BE49"/>
  <c r="BD49"/>
  <c r="BF50"/>
  <c r="BE50"/>
  <c r="BD50"/>
  <c r="BF51"/>
  <c r="BE51"/>
  <c r="BD51"/>
  <c r="BF52"/>
  <c r="BE52"/>
  <c r="BD52"/>
  <c r="BF53"/>
  <c r="BE53"/>
  <c r="BD53"/>
  <c r="BF54"/>
  <c r="BE54"/>
  <c r="BD54"/>
  <c r="BD5"/>
  <c r="BE5"/>
  <c r="BF5"/>
  <c r="BB6"/>
  <c r="BG6"/>
  <c r="BB7"/>
  <c r="BG7"/>
  <c r="BB8"/>
  <c r="BG8"/>
  <c r="BB9"/>
  <c r="BG9"/>
  <c r="BB10"/>
  <c r="BG10"/>
  <c r="BB11"/>
  <c r="BG11"/>
  <c r="BB12"/>
  <c r="BG12"/>
  <c r="BB13"/>
  <c r="BG13"/>
  <c r="BB14"/>
  <c r="BG14"/>
  <c r="BB15"/>
  <c r="BG15"/>
  <c r="BB16"/>
  <c r="BG16"/>
  <c r="BB20"/>
  <c r="BG20"/>
  <c r="BB21"/>
  <c r="BG21"/>
  <c r="BB22"/>
  <c r="BG22"/>
  <c r="BB23"/>
  <c r="BG23"/>
  <c r="BB24"/>
  <c r="BG24"/>
  <c r="BB25"/>
  <c r="BG25"/>
  <c r="BB26"/>
  <c r="BG26"/>
  <c r="BB27"/>
  <c r="BG27"/>
  <c r="BB28"/>
  <c r="BG28"/>
  <c r="BB29"/>
  <c r="BG29"/>
  <c r="BB30"/>
  <c r="BG30"/>
  <c r="BB31"/>
  <c r="BG31"/>
  <c r="BB32"/>
  <c r="BG32"/>
  <c r="BB33"/>
  <c r="BG33"/>
  <c r="BB34"/>
  <c r="BG34"/>
  <c r="BB35"/>
  <c r="BG35"/>
  <c r="BB36"/>
  <c r="BG36"/>
  <c r="BB37"/>
  <c r="BG37"/>
  <c r="BB38"/>
  <c r="BG38"/>
  <c r="BB39"/>
  <c r="BG39"/>
  <c r="BB41"/>
  <c r="BG41"/>
  <c r="BB42"/>
  <c r="BG42"/>
  <c r="BB43"/>
  <c r="BG43"/>
  <c r="BB44"/>
  <c r="BG44"/>
  <c r="BB45"/>
  <c r="BG45"/>
  <c r="BB47"/>
  <c r="BG47"/>
  <c r="BB48"/>
  <c r="BG48"/>
  <c r="BB49"/>
  <c r="BG49"/>
  <c r="BB50"/>
  <c r="BG50"/>
  <c r="BB51"/>
  <c r="BG51"/>
  <c r="BB52"/>
  <c r="BG52"/>
  <c r="BB53"/>
  <c r="BG53"/>
  <c r="BB54"/>
  <c r="BG54"/>
  <c r="BB5"/>
  <c r="BG5"/>
  <c r="C34" i="6"/>
  <c r="C37"/>
  <c r="C40"/>
  <c r="C52"/>
  <c r="C65"/>
  <c r="C67"/>
  <c r="C72"/>
  <c r="C74"/>
  <c r="C79"/>
  <c r="C84"/>
  <c r="C85"/>
  <c r="C40" i="4"/>
  <c r="C41"/>
  <c r="C42"/>
  <c r="C43"/>
  <c r="D40"/>
  <c r="D41"/>
  <c r="D42"/>
  <c r="D43"/>
  <c r="E40"/>
  <c r="E41"/>
  <c r="E42"/>
  <c r="E43"/>
  <c r="F40"/>
  <c r="F41"/>
  <c r="F42"/>
  <c r="F43"/>
  <c r="G40"/>
  <c r="G41"/>
  <c r="G42"/>
  <c r="G43"/>
  <c r="H40"/>
  <c r="H41"/>
  <c r="H42"/>
  <c r="H43"/>
  <c r="I40"/>
  <c r="I41"/>
  <c r="I42"/>
  <c r="I43"/>
  <c r="J40"/>
  <c r="J41"/>
  <c r="J42"/>
  <c r="J43"/>
  <c r="K40"/>
  <c r="K41"/>
  <c r="K42"/>
  <c r="K43"/>
  <c r="L40"/>
  <c r="L41"/>
  <c r="L42"/>
  <c r="L43"/>
  <c r="M40"/>
  <c r="M41"/>
  <c r="M42"/>
  <c r="M43"/>
  <c r="N40"/>
  <c r="N41"/>
  <c r="N42"/>
  <c r="N43"/>
  <c r="O40"/>
  <c r="O41"/>
  <c r="O42"/>
  <c r="O43"/>
  <c r="P40"/>
  <c r="P41"/>
  <c r="P42"/>
  <c r="P43"/>
  <c r="Q40"/>
  <c r="Q41"/>
  <c r="Q42"/>
  <c r="Q43"/>
  <c r="R40"/>
  <c r="R41"/>
  <c r="R42"/>
  <c r="R43"/>
  <c r="S40"/>
  <c r="S41"/>
  <c r="S42"/>
  <c r="S43"/>
  <c r="T40"/>
  <c r="T41"/>
  <c r="T42"/>
  <c r="T43"/>
  <c r="U40"/>
  <c r="U41"/>
  <c r="U42"/>
  <c r="U43"/>
  <c r="V40"/>
  <c r="V41"/>
  <c r="V42"/>
  <c r="V43"/>
  <c r="W40"/>
  <c r="W41"/>
  <c r="W42"/>
  <c r="W43"/>
  <c r="X40"/>
  <c r="X41"/>
  <c r="X42"/>
  <c r="X43"/>
  <c r="Y40"/>
  <c r="Y41"/>
  <c r="Y42"/>
  <c r="Y43"/>
  <c r="Z40"/>
  <c r="Z41"/>
  <c r="Z42"/>
  <c r="Z43"/>
  <c r="AA40"/>
  <c r="AA41"/>
  <c r="AA42"/>
  <c r="AA43"/>
  <c r="AB40"/>
  <c r="AB41"/>
  <c r="AB42"/>
  <c r="AB43"/>
  <c r="AC40"/>
  <c r="AC41"/>
  <c r="AC42"/>
  <c r="AC43"/>
  <c r="AD40"/>
  <c r="AD41"/>
  <c r="AD42"/>
  <c r="AD43"/>
  <c r="AE40"/>
  <c r="AE41"/>
  <c r="AE42"/>
  <c r="AE43"/>
  <c r="AF40"/>
  <c r="AF41"/>
  <c r="AF42"/>
  <c r="AF43"/>
  <c r="AG40"/>
  <c r="AG41"/>
  <c r="AG42"/>
  <c r="AG43"/>
  <c r="AH40"/>
  <c r="AH41"/>
  <c r="AH42"/>
  <c r="AH43"/>
  <c r="AI40"/>
  <c r="AI41"/>
  <c r="AI42"/>
  <c r="AI43"/>
  <c r="AJ40"/>
  <c r="AJ41"/>
  <c r="AJ42"/>
  <c r="AJ43"/>
  <c r="AK40"/>
  <c r="AK41"/>
  <c r="AK42"/>
  <c r="AK43"/>
  <c r="AL40"/>
  <c r="AL41"/>
  <c r="AL42"/>
  <c r="AL43"/>
  <c r="AM40"/>
  <c r="AM41"/>
  <c r="AM42"/>
  <c r="AM43"/>
  <c r="AN40"/>
  <c r="AN41"/>
  <c r="AN42"/>
  <c r="AN43"/>
  <c r="AO40"/>
  <c r="AO41"/>
  <c r="AO42"/>
  <c r="AO43"/>
  <c r="AP40"/>
  <c r="AP41"/>
  <c r="AP42"/>
  <c r="AP43"/>
  <c r="AQ40"/>
  <c r="AQ41"/>
  <c r="AQ42"/>
  <c r="AQ43"/>
  <c r="AR40"/>
  <c r="AR41"/>
  <c r="AR42"/>
  <c r="AR43"/>
  <c r="AS40"/>
  <c r="AS41"/>
  <c r="AS42"/>
  <c r="AS43"/>
  <c r="AT40"/>
  <c r="AT41"/>
  <c r="AT42"/>
  <c r="AT43"/>
  <c r="AU40"/>
  <c r="AU41"/>
  <c r="AU42"/>
  <c r="AU43"/>
  <c r="AV40"/>
  <c r="AV41"/>
  <c r="AV42"/>
  <c r="AV43"/>
  <c r="AW40"/>
  <c r="AW41"/>
  <c r="AW42"/>
  <c r="AW43"/>
  <c r="AX40"/>
  <c r="AX41"/>
  <c r="AX42"/>
  <c r="AX43"/>
  <c r="B40"/>
  <c r="B41"/>
  <c r="B42"/>
  <c r="B43"/>
  <c r="A40"/>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B39"/>
  <c r="A43"/>
  <c r="A42"/>
  <c r="A41"/>
  <c r="A39"/>
  <c r="B88" i="7"/>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5"/>
  <c r="D46"/>
  <c r="D47"/>
  <c r="D44"/>
  <c r="D43"/>
  <c r="D42"/>
  <c r="D41"/>
  <c r="D40"/>
  <c r="D39"/>
  <c r="D38"/>
  <c r="D37"/>
  <c r="D36"/>
  <c r="D35"/>
</calcChain>
</file>

<file path=xl/comments1.xml><?xml version="1.0" encoding="utf-8"?>
<comments xmlns="http://schemas.openxmlformats.org/spreadsheetml/2006/main">
  <authors>
    <author>Evangeline Lowrey</author>
  </authors>
  <commentList>
    <comment ref="AD7" authorId="0">
      <text>
        <r>
          <rPr>
            <b/>
            <sz val="9"/>
            <color indexed="81"/>
            <rFont val="Verdana"/>
          </rPr>
          <t>Evangeline Lowrey:</t>
        </r>
        <r>
          <rPr>
            <sz val="9"/>
            <color indexed="81"/>
            <rFont val="Verdana"/>
          </rPr>
          <t xml:space="preserve">
Two classes = $710+$260</t>
        </r>
      </text>
    </comment>
    <comment ref="AH7" authorId="0">
      <text>
        <r>
          <rPr>
            <b/>
            <sz val="9"/>
            <color indexed="81"/>
            <rFont val="Verdana"/>
          </rPr>
          <t>Evangeline Lowrey:</t>
        </r>
        <r>
          <rPr>
            <sz val="9"/>
            <color indexed="81"/>
            <rFont val="Verdana"/>
          </rPr>
          <t xml:space="preserve">
2 classes $640+$750</t>
        </r>
      </text>
    </comment>
    <comment ref="AI7" authorId="0">
      <text>
        <r>
          <rPr>
            <b/>
            <sz val="9"/>
            <color indexed="81"/>
            <rFont val="Verdana"/>
          </rPr>
          <t>Evangeline Lowrey:</t>
        </r>
        <r>
          <rPr>
            <sz val="9"/>
            <color indexed="81"/>
            <rFont val="Verdana"/>
          </rPr>
          <t xml:space="preserve">
2 classes - $370+$820</t>
        </r>
      </text>
    </comment>
    <comment ref="AJ7" authorId="0">
      <text>
        <r>
          <rPr>
            <b/>
            <sz val="9"/>
            <color indexed="81"/>
            <rFont val="Verdana"/>
          </rPr>
          <t>Evangeline Lowrey:</t>
        </r>
        <r>
          <rPr>
            <sz val="9"/>
            <color indexed="81"/>
            <rFont val="Verdana"/>
          </rPr>
          <t xml:space="preserve">
Brown Paper Tickets = $630</t>
        </r>
      </text>
    </comment>
    <comment ref="AK7" authorId="0">
      <text>
        <r>
          <rPr>
            <b/>
            <sz val="9"/>
            <color indexed="81"/>
            <rFont val="Verdana"/>
          </rPr>
          <t>Evangeline Lowrey:</t>
        </r>
        <r>
          <rPr>
            <sz val="9"/>
            <color indexed="81"/>
            <rFont val="Verdana"/>
          </rPr>
          <t xml:space="preserve">
$810 Brown Paper Tickets</t>
        </r>
      </text>
    </comment>
    <comment ref="AN7" authorId="0">
      <text>
        <r>
          <rPr>
            <b/>
            <sz val="9"/>
            <color indexed="81"/>
            <rFont val="Verdana"/>
          </rPr>
          <t>Evangeline Lowrey:</t>
        </r>
        <r>
          <rPr>
            <sz val="9"/>
            <color indexed="81"/>
            <rFont val="Verdana"/>
          </rPr>
          <t xml:space="preserve">
$530 = Brown Paper Tickets</t>
        </r>
      </text>
    </comment>
    <comment ref="AP7" authorId="0">
      <text>
        <r>
          <rPr>
            <b/>
            <sz val="9"/>
            <color indexed="81"/>
            <rFont val="Verdana"/>
          </rPr>
          <t>Evangeline Lowrey:</t>
        </r>
        <r>
          <rPr>
            <sz val="9"/>
            <color indexed="81"/>
            <rFont val="Verdana"/>
          </rPr>
          <t xml:space="preserve">
3 classes!
$867, $520, and $709</t>
        </r>
      </text>
    </comment>
    <comment ref="AQ7" authorId="0">
      <text>
        <r>
          <rPr>
            <b/>
            <sz val="9"/>
            <color indexed="81"/>
            <rFont val="Verdana"/>
          </rPr>
          <t>Evangeline Lowrey:</t>
        </r>
        <r>
          <rPr>
            <sz val="9"/>
            <color indexed="81"/>
            <rFont val="Verdana"/>
          </rPr>
          <t xml:space="preserve">
$259 from Brown Paper Tickets</t>
        </r>
      </text>
    </comment>
    <comment ref="AS7" authorId="0">
      <text>
        <r>
          <rPr>
            <b/>
            <sz val="9"/>
            <color indexed="81"/>
            <rFont val="Verdana"/>
          </rPr>
          <t>Evangeline Lowrey:</t>
        </r>
        <r>
          <rPr>
            <sz val="9"/>
            <color indexed="81"/>
            <rFont val="Verdana"/>
          </rPr>
          <t xml:space="preserve">
2 classes - $749 and $539</t>
        </r>
      </text>
    </comment>
    <comment ref="AW7" authorId="0">
      <text>
        <r>
          <rPr>
            <b/>
            <sz val="9"/>
            <color indexed="81"/>
            <rFont val="Verdana"/>
          </rPr>
          <t>Evangeline Lowrey:</t>
        </r>
        <r>
          <rPr>
            <sz val="9"/>
            <color indexed="81"/>
            <rFont val="Verdana"/>
          </rPr>
          <t xml:space="preserve">
One class</t>
        </r>
      </text>
    </comment>
    <comment ref="AN9" authorId="0">
      <text>
        <r>
          <rPr>
            <b/>
            <sz val="9"/>
            <color indexed="81"/>
            <rFont val="Verdana"/>
          </rPr>
          <t>Evangeline Lowrey:</t>
        </r>
        <r>
          <rPr>
            <sz val="9"/>
            <color indexed="81"/>
            <rFont val="Verdana"/>
          </rPr>
          <t xml:space="preserve">
Includes donations of $350 and $500 - end of year charitable donations - prob for the tax benefit of the donors (and because they love us).</t>
        </r>
      </text>
    </comment>
    <comment ref="AO9" authorId="0">
      <text>
        <r>
          <rPr>
            <b/>
            <sz val="9"/>
            <color indexed="81"/>
            <rFont val="Verdana"/>
          </rPr>
          <t>Evangeline Lowrey:</t>
        </r>
        <r>
          <rPr>
            <sz val="9"/>
            <color indexed="81"/>
            <rFont val="Verdana"/>
          </rPr>
          <t xml:space="preserve">
Includes a donation of $1500 from the Thendara Foundation</t>
        </r>
      </text>
    </comment>
    <comment ref="AQ9" authorId="0">
      <text>
        <r>
          <rPr>
            <b/>
            <sz val="9"/>
            <color indexed="81"/>
            <rFont val="Verdana"/>
          </rPr>
          <t>Evangeline Lowrey:</t>
        </r>
        <r>
          <rPr>
            <sz val="9"/>
            <color indexed="81"/>
            <rFont val="Verdana"/>
          </rPr>
          <t xml:space="preserve">
This includes a $200 transfer from PayPal.  This account collects donations.  We go one for $80 on December 31 and one for $50 on March 9.</t>
        </r>
      </text>
    </comment>
    <comment ref="AS9" authorId="0">
      <text>
        <r>
          <rPr>
            <b/>
            <sz val="9"/>
            <color indexed="81"/>
            <rFont val="Verdana"/>
          </rPr>
          <t>Evangeline Lowrey:</t>
        </r>
        <r>
          <rPr>
            <sz val="9"/>
            <color indexed="81"/>
            <rFont val="Verdana"/>
          </rPr>
          <t xml:space="preserve">
This includes a $417.77 donation from Google SPC program, which I think is an employee matching thing.</t>
        </r>
      </text>
    </comment>
    <comment ref="AT9" authorId="0">
      <text>
        <r>
          <rPr>
            <b/>
            <sz val="9"/>
            <color indexed="81"/>
            <rFont val="Verdana"/>
          </rPr>
          <t>Evangeline Lowrey:</t>
        </r>
        <r>
          <rPr>
            <sz val="9"/>
            <color indexed="81"/>
            <rFont val="Verdana"/>
          </rPr>
          <t xml:space="preserve">
This includes our first check from Chrome for $275.  </t>
        </r>
      </text>
    </comment>
    <comment ref="AU9" authorId="0">
      <text>
        <r>
          <rPr>
            <b/>
            <sz val="9"/>
            <color indexed="81"/>
            <rFont val="Verdana"/>
          </rPr>
          <t>Evangeline Lowrey:</t>
        </r>
        <r>
          <rPr>
            <sz val="9"/>
            <color indexed="81"/>
            <rFont val="Verdana"/>
          </rPr>
          <t xml:space="preserve">
Includes check from Chrome</t>
        </r>
      </text>
    </comment>
    <comment ref="AZ9" authorId="0">
      <text>
        <r>
          <rPr>
            <b/>
            <sz val="9"/>
            <color indexed="81"/>
            <rFont val="Verdana"/>
          </rPr>
          <t>Evangeline Lowrey:</t>
        </r>
        <r>
          <rPr>
            <sz val="9"/>
            <color indexed="81"/>
            <rFont val="Verdana"/>
          </rPr>
          <t xml:space="preserve">
Includes $500 from Thendara Foundation</t>
        </r>
      </text>
    </comment>
    <comment ref="AW10" authorId="0">
      <text>
        <r>
          <rPr>
            <b/>
            <sz val="9"/>
            <color indexed="81"/>
            <rFont val="Verdana"/>
          </rPr>
          <t>Evangeline Lowrey:</t>
        </r>
        <r>
          <rPr>
            <sz val="9"/>
            <color indexed="81"/>
            <rFont val="Verdana"/>
          </rPr>
          <t xml:space="preserve">
includes $.29 in interest from PG&amp;G on the start up deposit we paid a year ago, which they just repaid us.</t>
        </r>
      </text>
    </comment>
    <comment ref="AL26" authorId="0">
      <text>
        <r>
          <rPr>
            <b/>
            <sz val="9"/>
            <color indexed="81"/>
            <rFont val="Verdana"/>
          </rPr>
          <t>Evangeline Lowrey:</t>
        </r>
        <r>
          <rPr>
            <sz val="9"/>
            <color indexed="81"/>
            <rFont val="Verdana"/>
          </rPr>
          <t xml:space="preserve">
New register</t>
        </r>
      </text>
    </comment>
    <comment ref="AQ26" authorId="0">
      <text>
        <r>
          <rPr>
            <b/>
            <sz val="9"/>
            <color indexed="81"/>
            <rFont val="Verdana"/>
          </rPr>
          <t>Evangeline Lowrey:</t>
        </r>
        <r>
          <rPr>
            <sz val="9"/>
            <color indexed="81"/>
            <rFont val="Verdana"/>
          </rPr>
          <t xml:space="preserve">
Gift certificate copying $27</t>
        </r>
      </text>
    </comment>
    <comment ref="AZ26" authorId="0">
      <text>
        <r>
          <rPr>
            <b/>
            <sz val="9"/>
            <color indexed="81"/>
            <rFont val="Verdana"/>
          </rPr>
          <t>Evangeline Lowrey:</t>
        </r>
        <r>
          <rPr>
            <sz val="9"/>
            <color indexed="81"/>
            <rFont val="Verdana"/>
          </rPr>
          <t xml:space="preserve">
Includes $239 for the new office computer</t>
        </r>
      </text>
    </comment>
    <comment ref="AZ27" authorId="0">
      <text>
        <r>
          <rPr>
            <b/>
            <sz val="9"/>
            <color indexed="81"/>
            <rFont val="Verdana"/>
          </rPr>
          <t>Evangeline Lowrey:</t>
        </r>
        <r>
          <rPr>
            <sz val="9"/>
            <color indexed="81"/>
            <rFont val="Verdana"/>
          </rPr>
          <t xml:space="preserve">
To clear out SO's which don't appear paid for on the books (but were paid for in real life, RIGHT?)</t>
        </r>
      </text>
    </comment>
    <comment ref="AC28" authorId="0">
      <text>
        <r>
          <rPr>
            <b/>
            <sz val="9"/>
            <color indexed="81"/>
            <rFont val="Verdana"/>
          </rPr>
          <t>Evangeline Lowrey:</t>
        </r>
        <r>
          <rPr>
            <sz val="9"/>
            <color indexed="81"/>
            <rFont val="Verdana"/>
          </rPr>
          <t xml:space="preserve">
fee for donation from a foreign bank</t>
        </r>
      </text>
    </comment>
    <comment ref="AE28" authorId="0">
      <text>
        <r>
          <rPr>
            <b/>
            <sz val="9"/>
            <color indexed="81"/>
            <rFont val="Verdana"/>
          </rPr>
          <t>Evangeline Lowrey:</t>
        </r>
        <r>
          <rPr>
            <sz val="9"/>
            <color indexed="81"/>
            <rFont val="Verdana"/>
          </rPr>
          <t xml:space="preserve">
stop payment fee on lost check</t>
        </r>
      </text>
    </comment>
    <comment ref="AI28" authorId="0">
      <text>
        <r>
          <rPr>
            <b/>
            <sz val="9"/>
            <color indexed="81"/>
            <rFont val="Verdana"/>
          </rPr>
          <t>Evangeline Lowrey:</t>
        </r>
        <r>
          <rPr>
            <sz val="9"/>
            <color indexed="81"/>
            <rFont val="Verdana"/>
          </rPr>
          <t xml:space="preserve">
stop payment fee on lost check</t>
        </r>
      </text>
    </comment>
    <comment ref="AZ30" authorId="0">
      <text>
        <r>
          <rPr>
            <b/>
            <sz val="9"/>
            <color indexed="81"/>
            <rFont val="Verdana"/>
          </rPr>
          <t>Evangeline Lowrey:</t>
        </r>
        <r>
          <rPr>
            <sz val="9"/>
            <color indexed="81"/>
            <rFont val="Verdana"/>
          </rPr>
          <t xml:space="preserve">
Event Bright fees</t>
        </r>
      </text>
    </comment>
    <comment ref="AT31" authorId="0">
      <text>
        <r>
          <rPr>
            <b/>
            <sz val="9"/>
            <color indexed="81"/>
            <rFont val="Verdana"/>
          </rPr>
          <t>Evangeline Lowrey:</t>
        </r>
        <r>
          <rPr>
            <sz val="9"/>
            <color indexed="81"/>
            <rFont val="Verdana"/>
          </rPr>
          <t xml:space="preserve">
Donation to CELLspace for monkey mural</t>
        </r>
      </text>
    </comment>
    <comment ref="AX31" authorId="0">
      <text>
        <r>
          <rPr>
            <b/>
            <sz val="9"/>
            <color indexed="81"/>
            <rFont val="Verdana"/>
          </rPr>
          <t>Evangeline Lowrey:</t>
        </r>
        <r>
          <rPr>
            <sz val="9"/>
            <color indexed="81"/>
            <rFont val="Verdana"/>
          </rPr>
          <t xml:space="preserve">
Bikery</t>
        </r>
      </text>
    </comment>
    <comment ref="AD32" authorId="0">
      <text>
        <r>
          <rPr>
            <b/>
            <sz val="9"/>
            <color indexed="81"/>
            <rFont val="Verdana"/>
          </rPr>
          <t>Evangeline Lowrey:</t>
        </r>
        <r>
          <rPr>
            <sz val="9"/>
            <color indexed="81"/>
            <rFont val="Verdana"/>
          </rPr>
          <t xml:space="preserve">
Includes two AT&amp;T bills</t>
        </r>
      </text>
    </comment>
    <comment ref="AE32" authorId="0">
      <text>
        <r>
          <rPr>
            <b/>
            <sz val="9"/>
            <color indexed="81"/>
            <rFont val="Verdana"/>
          </rPr>
          <t>Evangeline Lowrey:</t>
        </r>
        <r>
          <rPr>
            <sz val="9"/>
            <color indexed="81"/>
            <rFont val="Verdana"/>
          </rPr>
          <t xml:space="preserve">
Includes annual hosting fee</t>
        </r>
      </text>
    </comment>
    <comment ref="AF32" authorId="0">
      <text>
        <r>
          <rPr>
            <b/>
            <sz val="9"/>
            <color indexed="81"/>
            <rFont val="Verdana"/>
          </rPr>
          <t>Evangeline Lowrey:</t>
        </r>
        <r>
          <rPr>
            <sz val="9"/>
            <color indexed="81"/>
            <rFont val="Verdana"/>
          </rPr>
          <t xml:space="preserve">
includes $141 in installation fees</t>
        </r>
      </text>
    </comment>
    <comment ref="AM32" authorId="0">
      <text>
        <r>
          <rPr>
            <b/>
            <sz val="9"/>
            <color indexed="81"/>
            <rFont val="Verdana"/>
          </rPr>
          <t>Evangeline Lowrey:</t>
        </r>
        <r>
          <rPr>
            <sz val="9"/>
            <color indexed="81"/>
            <rFont val="Verdana"/>
          </rPr>
          <t xml:space="preserve">
Includes October AT&amp;T</t>
        </r>
      </text>
    </comment>
    <comment ref="AN32" authorId="0">
      <text>
        <r>
          <rPr>
            <b/>
            <sz val="9"/>
            <color indexed="81"/>
            <rFont val="Verdana"/>
          </rPr>
          <t>Evangeline Lowrey:</t>
        </r>
        <r>
          <rPr>
            <sz val="9"/>
            <color indexed="81"/>
            <rFont val="Verdana"/>
          </rPr>
          <t xml:space="preserve">
Includes annual website hosting fee</t>
        </r>
      </text>
    </comment>
    <comment ref="AZ32" authorId="0">
      <text>
        <r>
          <rPr>
            <b/>
            <sz val="9"/>
            <color indexed="81"/>
            <rFont val="Verdana"/>
          </rPr>
          <t>Evangeline Lowrey:</t>
        </r>
        <r>
          <rPr>
            <sz val="9"/>
            <color indexed="81"/>
            <rFont val="Verdana"/>
          </rPr>
          <t xml:space="preserve">
This includes $107 for one year of website hosting.</t>
        </r>
      </text>
    </comment>
    <comment ref="AD33" authorId="0">
      <text>
        <r>
          <rPr>
            <b/>
            <sz val="9"/>
            <color indexed="81"/>
            <rFont val="Verdana"/>
          </rPr>
          <t>Evangeline Lowrey:</t>
        </r>
        <r>
          <rPr>
            <sz val="9"/>
            <color indexed="81"/>
            <rFont val="Verdana"/>
          </rPr>
          <t xml:space="preserve">
key copies</t>
        </r>
      </text>
    </comment>
    <comment ref="AG33" authorId="0">
      <text>
        <r>
          <rPr>
            <b/>
            <sz val="9"/>
            <color indexed="81"/>
            <rFont val="Verdana"/>
          </rPr>
          <t>Evangeline Lowrey:</t>
        </r>
        <r>
          <rPr>
            <sz val="9"/>
            <color indexed="81"/>
            <rFont val="Verdana"/>
          </rPr>
          <t xml:space="preserve">
First aid kit and keys</t>
        </r>
      </text>
    </comment>
    <comment ref="AH33" authorId="0">
      <text>
        <r>
          <rPr>
            <b/>
            <sz val="9"/>
            <color indexed="81"/>
            <rFont val="Verdana"/>
          </rPr>
          <t>Evangeline Lowrey:</t>
        </r>
        <r>
          <rPr>
            <sz val="9"/>
            <color indexed="81"/>
            <rFont val="Verdana"/>
          </rPr>
          <t xml:space="preserve">
custom stencils via Neil.  Not sure where these are now.</t>
        </r>
      </text>
    </comment>
    <comment ref="AJ33" authorId="0">
      <text>
        <r>
          <rPr>
            <b/>
            <sz val="9"/>
            <color indexed="81"/>
            <rFont val="Verdana"/>
          </rPr>
          <t>Evangeline Lowrey:</t>
        </r>
        <r>
          <rPr>
            <sz val="9"/>
            <color indexed="81"/>
            <rFont val="Verdana"/>
          </rPr>
          <t xml:space="preserve">
a mystery charge to McMaster Carr, who provided a lot of our build out supplies</t>
        </r>
      </text>
    </comment>
    <comment ref="AO33" authorId="0">
      <text>
        <r>
          <rPr>
            <b/>
            <sz val="9"/>
            <color indexed="81"/>
            <rFont val="Verdana"/>
          </rPr>
          <t>Evangeline Lowrey:</t>
        </r>
        <r>
          <rPr>
            <sz val="9"/>
            <color indexed="81"/>
            <rFont val="Verdana"/>
          </rPr>
          <t xml:space="preserve">
Includes $200 given to Genevieve for signs     </t>
        </r>
      </text>
    </comment>
    <comment ref="AP33" authorId="0">
      <text>
        <r>
          <rPr>
            <b/>
            <sz val="9"/>
            <color indexed="81"/>
            <rFont val="Verdana"/>
          </rPr>
          <t>Evangeline Lowrey:</t>
        </r>
        <r>
          <rPr>
            <sz val="9"/>
            <color indexed="81"/>
            <rFont val="Verdana"/>
          </rPr>
          <t xml:space="preserve">
$145 rubber bins for parts collection program</t>
        </r>
      </text>
    </comment>
    <comment ref="AQ33" authorId="0">
      <text>
        <r>
          <rPr>
            <b/>
            <sz val="9"/>
            <color indexed="81"/>
            <rFont val="Verdana"/>
          </rPr>
          <t>Evangeline Lowrey:</t>
        </r>
        <r>
          <rPr>
            <sz val="9"/>
            <color indexed="81"/>
            <rFont val="Verdana"/>
          </rPr>
          <t xml:space="preserve">
First aid kit resupply</t>
        </r>
      </text>
    </comment>
    <comment ref="AR33" authorId="0">
      <text>
        <r>
          <rPr>
            <b/>
            <sz val="9"/>
            <color indexed="81"/>
            <rFont val="Verdana"/>
          </rPr>
          <t>Evangeline Lowrey:</t>
        </r>
        <r>
          <rPr>
            <sz val="9"/>
            <color indexed="81"/>
            <rFont val="Verdana"/>
          </rPr>
          <t xml:space="preserve">
Includes return of $200 for signs</t>
        </r>
      </text>
    </comment>
    <comment ref="AU33" authorId="0">
      <text>
        <r>
          <rPr>
            <b/>
            <sz val="9"/>
            <color indexed="81"/>
            <rFont val="Verdana"/>
          </rPr>
          <t>Evangeline Lowrey:</t>
        </r>
        <r>
          <rPr>
            <sz val="9"/>
            <color indexed="81"/>
            <rFont val="Verdana"/>
          </rPr>
          <t xml:space="preserve">
first aid kid restock</t>
        </r>
      </text>
    </comment>
    <comment ref="AV33" authorId="0">
      <text>
        <r>
          <rPr>
            <b/>
            <sz val="9"/>
            <color indexed="81"/>
            <rFont val="Verdana"/>
          </rPr>
          <t>Evangeline Lowrey:</t>
        </r>
        <r>
          <rPr>
            <sz val="9"/>
            <color indexed="81"/>
            <rFont val="Verdana"/>
          </rPr>
          <t xml:space="preserve">
New rickshaw wheel ($153) and phone ($38)</t>
        </r>
      </text>
    </comment>
    <comment ref="AW33" authorId="0">
      <text>
        <r>
          <rPr>
            <b/>
            <sz val="9"/>
            <color indexed="81"/>
            <rFont val="Verdana"/>
          </rPr>
          <t>Evangeline Lowrey:</t>
        </r>
        <r>
          <rPr>
            <sz val="9"/>
            <color indexed="81"/>
            <rFont val="Verdana"/>
          </rPr>
          <t xml:space="preserve">
sign printing</t>
        </r>
      </text>
    </comment>
    <comment ref="AX33" authorId="0">
      <text>
        <r>
          <rPr>
            <b/>
            <sz val="9"/>
            <color indexed="81"/>
            <rFont val="Verdana"/>
          </rPr>
          <t>Evangeline Lowrey:</t>
        </r>
        <r>
          <rPr>
            <sz val="9"/>
            <color indexed="81"/>
            <rFont val="Verdana"/>
          </rPr>
          <t xml:space="preserve">
Includes $880 for two Xlerator hand dryers</t>
        </r>
      </text>
    </comment>
    <comment ref="AB34" authorId="0">
      <text>
        <r>
          <rPr>
            <b/>
            <sz val="9"/>
            <color indexed="81"/>
            <rFont val="Verdana"/>
          </rPr>
          <t>Evangeline Lowrey:</t>
        </r>
        <r>
          <rPr>
            <sz val="9"/>
            <color indexed="81"/>
            <rFont val="Verdana"/>
          </rPr>
          <t xml:space="preserve">
TDC after party space and new aprons.  I guess I considered these things marketing.</t>
        </r>
      </text>
    </comment>
    <comment ref="AE35" authorId="0">
      <text>
        <r>
          <rPr>
            <b/>
            <sz val="9"/>
            <color indexed="81"/>
            <rFont val="Verdana"/>
          </rPr>
          <t>Evangeline Lowrey:</t>
        </r>
        <r>
          <rPr>
            <sz val="9"/>
            <color indexed="81"/>
            <rFont val="Verdana"/>
          </rPr>
          <t xml:space="preserve">
Increase in liability insurance cost when we moved to the new space.</t>
        </r>
      </text>
    </comment>
    <comment ref="AF35" authorId="0">
      <text>
        <r>
          <rPr>
            <b/>
            <sz val="9"/>
            <color indexed="81"/>
            <rFont val="Verdana"/>
          </rPr>
          <t>Evangeline Lowrey:</t>
        </r>
        <r>
          <rPr>
            <sz val="9"/>
            <color indexed="81"/>
            <rFont val="Verdana"/>
          </rPr>
          <t xml:space="preserve">
after the increase they gave us a refund</t>
        </r>
      </text>
    </comment>
    <comment ref="AI35" authorId="0">
      <text>
        <r>
          <rPr>
            <b/>
            <sz val="9"/>
            <color indexed="81"/>
            <rFont val="Verdana"/>
          </rPr>
          <t>Evangeline Lowrey:</t>
        </r>
        <r>
          <rPr>
            <sz val="9"/>
            <color indexed="81"/>
            <rFont val="Verdana"/>
          </rPr>
          <t xml:space="preserve">
annual insurance payment</t>
        </r>
      </text>
    </comment>
    <comment ref="AE38" authorId="0">
      <text>
        <r>
          <rPr>
            <b/>
            <sz val="9"/>
            <color indexed="81"/>
            <rFont val="Verdana"/>
          </rPr>
          <t>Evangeline Lowrey:</t>
        </r>
        <r>
          <rPr>
            <sz val="9"/>
            <color indexed="81"/>
            <rFont val="Verdana"/>
          </rPr>
          <t xml:space="preserve">
$258.93 prorated rent on Laskie for March
The remaining $3734.96 is probably 1) prorated for most of March for current space and 2) should be February Laskie rent, which doesn't appear to be paid anywhere else.</t>
        </r>
      </text>
    </comment>
    <comment ref="AF38" authorId="0">
      <text>
        <r>
          <rPr>
            <b/>
            <sz val="9"/>
            <color indexed="81"/>
            <rFont val="Verdana"/>
          </rPr>
          <t>Evangeline Lowrey:</t>
        </r>
        <r>
          <rPr>
            <sz val="9"/>
            <color indexed="81"/>
            <rFont val="Verdana"/>
          </rPr>
          <t xml:space="preserve">
Total rent + initial utility surcharge - amount that should have been in the utility surcharge but we paid ourselves (trash)</t>
        </r>
      </text>
    </comment>
    <comment ref="AI38" authorId="0">
      <text>
        <r>
          <rPr>
            <b/>
            <sz val="9"/>
            <color indexed="81"/>
            <rFont val="Verdana"/>
          </rPr>
          <t>Evangeline Lowrey:</t>
        </r>
        <r>
          <rPr>
            <sz val="9"/>
            <color indexed="81"/>
            <rFont val="Verdana"/>
          </rPr>
          <t xml:space="preserve">
two months' rent</t>
        </r>
      </text>
    </comment>
    <comment ref="AN38" authorId="0">
      <text>
        <r>
          <rPr>
            <b/>
            <sz val="9"/>
            <color indexed="81"/>
            <rFont val="Verdana"/>
          </rPr>
          <t>Evangeline Lowrey:</t>
        </r>
        <r>
          <rPr>
            <sz val="9"/>
            <color indexed="81"/>
            <rFont val="Verdana"/>
          </rPr>
          <t xml:space="preserve">
January rent</t>
        </r>
      </text>
    </comment>
    <comment ref="AO38" authorId="0">
      <text>
        <r>
          <rPr>
            <b/>
            <sz val="9"/>
            <color indexed="81"/>
            <rFont val="Verdana"/>
          </rPr>
          <t>Evangeline Lowrey:</t>
        </r>
        <r>
          <rPr>
            <sz val="9"/>
            <color indexed="81"/>
            <rFont val="Verdana"/>
          </rPr>
          <t xml:space="preserve">
February rent</t>
        </r>
      </text>
    </comment>
    <comment ref="AP38" authorId="0">
      <text>
        <r>
          <rPr>
            <b/>
            <sz val="9"/>
            <color indexed="81"/>
            <rFont val="Verdana"/>
          </rPr>
          <t>Evangeline Lowrey:</t>
        </r>
        <r>
          <rPr>
            <sz val="9"/>
            <color indexed="81"/>
            <rFont val="Verdana"/>
          </rPr>
          <t xml:space="preserve">
November 2009 rent - result of general confusion, Nov got missed</t>
        </r>
      </text>
    </comment>
    <comment ref="AQ38" authorId="0">
      <text>
        <r>
          <rPr>
            <b/>
            <sz val="9"/>
            <color indexed="81"/>
            <rFont val="Verdana"/>
          </rPr>
          <t>Evangeline Lowrey:</t>
        </r>
        <r>
          <rPr>
            <sz val="9"/>
            <color indexed="81"/>
            <rFont val="Verdana"/>
          </rPr>
          <t xml:space="preserve">
March and April</t>
        </r>
      </text>
    </comment>
    <comment ref="AR38" authorId="0">
      <text>
        <r>
          <rPr>
            <b/>
            <sz val="9"/>
            <color indexed="81"/>
            <rFont val="Verdana"/>
          </rPr>
          <t>Evangeline Lowrey:</t>
        </r>
        <r>
          <rPr>
            <sz val="9"/>
            <color indexed="81"/>
            <rFont val="Verdana"/>
          </rPr>
          <t xml:space="preserve">
May rent</t>
        </r>
      </text>
    </comment>
    <comment ref="AT38" authorId="0">
      <text>
        <r>
          <rPr>
            <b/>
            <sz val="9"/>
            <color indexed="81"/>
            <rFont val="Verdana"/>
          </rPr>
          <t>Evangeline Lowrey:</t>
        </r>
        <r>
          <rPr>
            <sz val="9"/>
            <color indexed="81"/>
            <rFont val="Verdana"/>
          </rPr>
          <t xml:space="preserve">
June and July rent</t>
        </r>
      </text>
    </comment>
    <comment ref="AV38" authorId="0">
      <text>
        <r>
          <rPr>
            <b/>
            <sz val="9"/>
            <color indexed="81"/>
            <rFont val="Verdana"/>
          </rPr>
          <t>Evangeline Lowrey:</t>
        </r>
        <r>
          <rPr>
            <sz val="9"/>
            <color indexed="81"/>
            <rFont val="Verdana"/>
          </rPr>
          <t xml:space="preserve">
August rent</t>
        </r>
      </text>
    </comment>
    <comment ref="AX38" authorId="0">
      <text>
        <r>
          <rPr>
            <b/>
            <sz val="9"/>
            <color indexed="81"/>
            <rFont val="Verdana"/>
          </rPr>
          <t>Evangeline Lowrey:</t>
        </r>
        <r>
          <rPr>
            <sz val="9"/>
            <color indexed="81"/>
            <rFont val="Verdana"/>
          </rPr>
          <t xml:space="preserve">
Sept, Oct &amp; Nov rent</t>
        </r>
      </text>
    </comment>
    <comment ref="AQ39" authorId="0">
      <text>
        <r>
          <rPr>
            <b/>
            <sz val="9"/>
            <color indexed="81"/>
            <rFont val="Verdana"/>
          </rPr>
          <t>Evangeline Lowrey:</t>
        </r>
        <r>
          <rPr>
            <sz val="9"/>
            <color indexed="81"/>
            <rFont val="Verdana"/>
          </rPr>
          <t xml:space="preserve">
No QBP purchase/payment in March</t>
        </r>
      </text>
    </comment>
    <comment ref="AZ39" authorId="0">
      <text>
        <r>
          <rPr>
            <b/>
            <sz val="9"/>
            <color indexed="81"/>
            <rFont val="Verdana"/>
          </rPr>
          <t>Evangeline Lowrey:</t>
        </r>
        <r>
          <rPr>
            <sz val="9"/>
            <color indexed="81"/>
            <rFont val="Verdana"/>
          </rPr>
          <t xml:space="preserve">
QBP delayed till January this month</t>
        </r>
      </text>
    </comment>
    <comment ref="AO41" authorId="0">
      <text>
        <r>
          <rPr>
            <b/>
            <sz val="9"/>
            <color indexed="81"/>
            <rFont val="Verdana"/>
          </rPr>
          <t>Evangeline Lowrey:</t>
        </r>
        <r>
          <rPr>
            <sz val="9"/>
            <color indexed="81"/>
            <rFont val="Verdana"/>
          </rPr>
          <t xml:space="preserve">
Includes $160 of Worx</t>
        </r>
      </text>
    </comment>
    <comment ref="AT41" authorId="0">
      <text>
        <r>
          <rPr>
            <b/>
            <sz val="9"/>
            <color indexed="81"/>
            <rFont val="Verdana"/>
          </rPr>
          <t>Evangeline Lowrey:</t>
        </r>
        <r>
          <rPr>
            <sz val="9"/>
            <color indexed="81"/>
            <rFont val="Verdana"/>
          </rPr>
          <t xml:space="preserve">
Includes $95 of tape and cutting fluid, and $89 to Steven Pav for an old old Worx reimbursement check that he lost.</t>
        </r>
      </text>
    </comment>
    <comment ref="AT44" authorId="0">
      <text>
        <r>
          <rPr>
            <b/>
            <sz val="9"/>
            <color indexed="81"/>
            <rFont val="Verdana"/>
          </rPr>
          <t>Evangeline Lowrey:</t>
        </r>
        <r>
          <rPr>
            <sz val="9"/>
            <color indexed="81"/>
            <rFont val="Verdana"/>
          </rPr>
          <t xml:space="preserve">
to adjust for old bookkeeping changes</t>
        </r>
      </text>
    </comment>
    <comment ref="AU45" authorId="0">
      <text>
        <r>
          <rPr>
            <b/>
            <sz val="9"/>
            <color indexed="81"/>
            <rFont val="Verdana"/>
          </rPr>
          <t>Evangeline Lowrey:</t>
        </r>
        <r>
          <rPr>
            <sz val="9"/>
            <color indexed="81"/>
            <rFont val="Verdana"/>
          </rPr>
          <t xml:space="preserve">
$452 for 2009 and $147 Q1 2010</t>
        </r>
      </text>
    </comment>
    <comment ref="AV45" authorId="0">
      <text>
        <r>
          <rPr>
            <b/>
            <sz val="9"/>
            <color indexed="81"/>
            <rFont val="Verdana"/>
          </rPr>
          <t>Evangeline Lowrey:</t>
        </r>
        <r>
          <rPr>
            <sz val="9"/>
            <color indexed="81"/>
            <rFont val="Verdana"/>
          </rPr>
          <t xml:space="preserve">
Q2 use tax</t>
        </r>
      </text>
    </comment>
    <comment ref="AW45" authorId="0">
      <text>
        <r>
          <rPr>
            <b/>
            <sz val="9"/>
            <color indexed="81"/>
            <rFont val="Verdana"/>
          </rPr>
          <t>Evangeline Lowrey:</t>
        </r>
        <r>
          <rPr>
            <sz val="9"/>
            <color indexed="81"/>
            <rFont val="Verdana"/>
          </rPr>
          <t xml:space="preserve">
refund of overpayment of use tax for 2009</t>
        </r>
      </text>
    </comment>
    <comment ref="AX45" authorId="0">
      <text>
        <r>
          <rPr>
            <b/>
            <sz val="9"/>
            <color indexed="81"/>
            <rFont val="Verdana"/>
          </rPr>
          <t>Evangeline Lowrey:</t>
        </r>
        <r>
          <rPr>
            <sz val="9"/>
            <color indexed="81"/>
            <rFont val="Verdana"/>
          </rPr>
          <t xml:space="preserve">
Q3</t>
        </r>
      </text>
    </comment>
    <comment ref="AI47" authorId="0">
      <text>
        <r>
          <rPr>
            <b/>
            <sz val="9"/>
            <color indexed="81"/>
            <rFont val="Verdana"/>
          </rPr>
          <t>Evangeline Lowrey:</t>
        </r>
        <r>
          <rPr>
            <sz val="9"/>
            <color indexed="81"/>
            <rFont val="Verdana"/>
          </rPr>
          <t xml:space="preserve">
2 months utility sur charge $250 x 2</t>
        </r>
      </text>
    </comment>
    <comment ref="AQ47" authorId="0">
      <text>
        <r>
          <rPr>
            <b/>
            <sz val="9"/>
            <color indexed="81"/>
            <rFont val="Verdana"/>
          </rPr>
          <t>Evangeline Lowrey:</t>
        </r>
        <r>
          <rPr>
            <sz val="9"/>
            <color indexed="81"/>
            <rFont val="Verdana"/>
          </rPr>
          <t xml:space="preserve">
Twice as large as usual - goes with rent</t>
        </r>
      </text>
    </comment>
    <comment ref="AT47" authorId="0">
      <text>
        <r>
          <rPr>
            <b/>
            <sz val="9"/>
            <color indexed="81"/>
            <rFont val="Verdana"/>
          </rPr>
          <t>Evangeline Lowrey:</t>
        </r>
        <r>
          <rPr>
            <sz val="9"/>
            <color indexed="81"/>
            <rFont val="Verdana"/>
          </rPr>
          <t xml:space="preserve">
June and July</t>
        </r>
      </text>
    </comment>
    <comment ref="AY47" authorId="0">
      <text>
        <r>
          <rPr>
            <b/>
            <sz val="9"/>
            <color indexed="81"/>
            <rFont val="Verdana"/>
          </rPr>
          <t>Evangeline Lowrey:</t>
        </r>
        <r>
          <rPr>
            <sz val="9"/>
            <color indexed="81"/>
            <rFont val="Verdana"/>
          </rPr>
          <t xml:space="preserve">
Oct, Nov, Dec</t>
        </r>
      </text>
    </comment>
    <comment ref="AI48" authorId="0">
      <text>
        <r>
          <rPr>
            <b/>
            <sz val="9"/>
            <color indexed="81"/>
            <rFont val="Verdana"/>
          </rPr>
          <t>Evangeline Lowrey:</t>
        </r>
        <r>
          <rPr>
            <sz val="9"/>
            <color indexed="81"/>
            <rFont val="Verdana"/>
          </rPr>
          <t xml:space="preserve">
includes deposit of $138 for service at new space</t>
        </r>
      </text>
    </comment>
    <comment ref="AF49" authorId="0">
      <text>
        <r>
          <rPr>
            <b/>
            <sz val="9"/>
            <color indexed="81"/>
            <rFont val="Verdana"/>
          </rPr>
          <t>Evangeline Lowrey:</t>
        </r>
        <r>
          <rPr>
            <sz val="9"/>
            <color indexed="81"/>
            <rFont val="Verdana"/>
          </rPr>
          <t xml:space="preserve">
$26.44 Laskie March trash + $120.66 new space</t>
        </r>
      </text>
    </comment>
    <comment ref="AE50" authorId="0">
      <text>
        <r>
          <rPr>
            <b/>
            <sz val="9"/>
            <color indexed="81"/>
            <rFont val="Verdana"/>
          </rPr>
          <t>Evangeline Lowrey:</t>
        </r>
        <r>
          <rPr>
            <sz val="9"/>
            <color indexed="81"/>
            <rFont val="Verdana"/>
          </rPr>
          <t xml:space="preserve">
final water payment</t>
        </r>
      </text>
    </comment>
    <comment ref="AB51" authorId="0">
      <text>
        <r>
          <rPr>
            <b/>
            <sz val="9"/>
            <color indexed="81"/>
            <rFont val="Verdana"/>
          </rPr>
          <t>Evangeline Lowrey:</t>
        </r>
        <r>
          <rPr>
            <sz val="9"/>
            <color indexed="81"/>
            <rFont val="Verdana"/>
          </rPr>
          <t xml:space="preserve">
holiday party</t>
        </r>
      </text>
    </comment>
    <comment ref="AD51" authorId="0">
      <text>
        <r>
          <rPr>
            <b/>
            <sz val="9"/>
            <color indexed="81"/>
            <rFont val="Verdana"/>
          </rPr>
          <t>Evangeline Lowrey:</t>
        </r>
        <r>
          <rPr>
            <sz val="9"/>
            <color indexed="81"/>
            <rFont val="Verdana"/>
          </rPr>
          <t xml:space="preserve">
Food for folks while working on the build out</t>
        </r>
      </text>
    </comment>
    <comment ref="AK51" authorId="0">
      <text>
        <r>
          <rPr>
            <b/>
            <sz val="9"/>
            <color indexed="81"/>
            <rFont val="Verdana"/>
          </rPr>
          <t>Evangeline Lowrey:</t>
        </r>
        <r>
          <rPr>
            <sz val="9"/>
            <color indexed="81"/>
            <rFont val="Verdana"/>
          </rPr>
          <t xml:space="preserve">
Staff party</t>
        </r>
      </text>
    </comment>
    <comment ref="AN51" authorId="0">
      <text>
        <r>
          <rPr>
            <b/>
            <sz val="9"/>
            <color indexed="81"/>
            <rFont val="Verdana"/>
          </rPr>
          <t>Evangeline Lowrey:</t>
        </r>
        <r>
          <rPr>
            <sz val="9"/>
            <color indexed="81"/>
            <rFont val="Verdana"/>
          </rPr>
          <t xml:space="preserve">
Includes $500 party pizza nd $116 meeting pizza</t>
        </r>
      </text>
    </comment>
    <comment ref="AO51" authorId="0">
      <text>
        <r>
          <rPr>
            <b/>
            <sz val="9"/>
            <color indexed="81"/>
            <rFont val="Verdana"/>
          </rPr>
          <t>Evangeline Lowrey:</t>
        </r>
        <r>
          <rPr>
            <sz val="9"/>
            <color indexed="81"/>
            <rFont val="Verdana"/>
          </rPr>
          <t xml:space="preserve">
$89 in board meeting food</t>
        </r>
      </text>
    </comment>
    <comment ref="AP51" authorId="0">
      <text>
        <r>
          <rPr>
            <b/>
            <sz val="9"/>
            <color indexed="81"/>
            <rFont val="Verdana"/>
          </rPr>
          <t>Evangeline Lowrey:</t>
        </r>
        <r>
          <rPr>
            <sz val="9"/>
            <color indexed="81"/>
            <rFont val="Verdana"/>
          </rPr>
          <t xml:space="preserve">
$99 pizza reimbursement</t>
        </r>
      </text>
    </comment>
    <comment ref="AQ51" authorId="0">
      <text>
        <r>
          <rPr>
            <b/>
            <sz val="9"/>
            <color indexed="81"/>
            <rFont val="Verdana"/>
          </rPr>
          <t>Evangeline Lowrey:</t>
        </r>
        <r>
          <rPr>
            <sz val="9"/>
            <color indexed="81"/>
            <rFont val="Verdana"/>
          </rPr>
          <t xml:space="preserve">
Includes $165 and $166 pizza reimbursements and $360 to Ron to pay for physical therapy for his neck after the bike fell on him.</t>
        </r>
      </text>
    </comment>
    <comment ref="AR51" authorId="0">
      <text>
        <r>
          <rPr>
            <b/>
            <sz val="9"/>
            <color indexed="81"/>
            <rFont val="Verdana"/>
          </rPr>
          <t>Evangeline Lowrey:</t>
        </r>
        <r>
          <rPr>
            <sz val="9"/>
            <color indexed="81"/>
            <rFont val="Verdana"/>
          </rPr>
          <t xml:space="preserve">
Includes $89 in board meeting food</t>
        </r>
      </text>
    </comment>
    <comment ref="AS51" authorId="0">
      <text>
        <r>
          <rPr>
            <b/>
            <sz val="9"/>
            <color indexed="81"/>
            <rFont val="Verdana"/>
          </rPr>
          <t>Evangeline Lowrey:</t>
        </r>
        <r>
          <rPr>
            <sz val="9"/>
            <color indexed="81"/>
            <rFont val="Verdana"/>
          </rPr>
          <t xml:space="preserve">
Includes $109 and $226 meeting pizza and $39 of beer</t>
        </r>
      </text>
    </comment>
    <comment ref="AV51" authorId="0">
      <text>
        <r>
          <rPr>
            <b/>
            <sz val="9"/>
            <color indexed="81"/>
            <rFont val="Verdana"/>
          </rPr>
          <t>Evangeline Lowrey:</t>
        </r>
        <r>
          <rPr>
            <sz val="9"/>
            <color indexed="81"/>
            <rFont val="Verdana"/>
          </rPr>
          <t xml:space="preserve">
Includes $39 board meeting food</t>
        </r>
      </text>
    </comment>
    <comment ref="AW51" authorId="0">
      <text>
        <r>
          <rPr>
            <b/>
            <sz val="9"/>
            <color indexed="81"/>
            <rFont val="Verdana"/>
          </rPr>
          <t>Evangeline Lowrey:</t>
        </r>
        <r>
          <rPr>
            <sz val="9"/>
            <color indexed="81"/>
            <rFont val="Verdana"/>
          </rPr>
          <t xml:space="preserve">
includes worknight pizza and beer</t>
        </r>
      </text>
    </comment>
    <comment ref="AY51" authorId="0">
      <text>
        <r>
          <rPr>
            <b/>
            <sz val="9"/>
            <color indexed="81"/>
            <rFont val="Verdana"/>
          </rPr>
          <t>Evangeline Lowrey:</t>
        </r>
        <r>
          <rPr>
            <sz val="9"/>
            <color indexed="81"/>
            <rFont val="Verdana"/>
          </rPr>
          <t xml:space="preserve">
Includes $75 in board meeting food and $314 in worknight food/beer</t>
        </r>
      </text>
    </comment>
    <comment ref="AZ51" authorId="0">
      <text>
        <r>
          <rPr>
            <b/>
            <sz val="9"/>
            <color indexed="81"/>
            <rFont val="Verdana"/>
          </rPr>
          <t>Evangeline Lowrey:</t>
        </r>
        <r>
          <rPr>
            <sz val="9"/>
            <color indexed="81"/>
            <rFont val="Verdana"/>
          </rPr>
          <t xml:space="preserve">
Includes $199 in meeting pizza</t>
        </r>
      </text>
    </comment>
    <comment ref="AS52" authorId="0">
      <text>
        <r>
          <rPr>
            <b/>
            <sz val="9"/>
            <color indexed="81"/>
            <rFont val="Verdana"/>
          </rPr>
          <t>Evangeline Lowrey:</t>
        </r>
        <r>
          <rPr>
            <sz val="9"/>
            <color indexed="81"/>
            <rFont val="Verdana"/>
          </rPr>
          <t xml:space="preserve">
picnic food</t>
        </r>
      </text>
    </comment>
  </commentList>
</comments>
</file>

<file path=xl/comments2.xml><?xml version="1.0" encoding="utf-8"?>
<comments xmlns="http://schemas.openxmlformats.org/spreadsheetml/2006/main">
  <authors>
    <author>Evangeline Lowrey</author>
  </authors>
  <commentList>
    <comment ref="B34" authorId="0">
      <text>
        <r>
          <rPr>
            <b/>
            <sz val="9"/>
            <color indexed="81"/>
            <rFont val="Verdana"/>
          </rPr>
          <t>Evangeline Lowrey:</t>
        </r>
        <r>
          <rPr>
            <sz val="9"/>
            <color indexed="81"/>
            <rFont val="Verdana"/>
          </rPr>
          <t xml:space="preserve">
Paradoxically, a (-) number means we were over on cash and a positive number means we were short.  We were short waaaay more times than we were over.</t>
        </r>
      </text>
    </comment>
  </commentList>
</comments>
</file>

<file path=xl/sharedStrings.xml><?xml version="1.0" encoding="utf-8"?>
<sst xmlns="http://schemas.openxmlformats.org/spreadsheetml/2006/main" count="539" uniqueCount="152">
  <si>
    <t>o  Better signage to help with following the register policies (when cash comes out, a receipt needs to go in and reinforcing the need to write notes on the register tape)</t>
    <phoneticPr fontId="3" type="noConversion"/>
  </si>
  <si>
    <t>o  Staff training - periodic or by request one-on-one</t>
    <phoneticPr fontId="3" type="noConversion"/>
  </si>
  <si>
    <t>o  No on-the-fly volunteer Greeters</t>
    <phoneticPr fontId="3" type="noConversion"/>
  </si>
  <si>
    <t>o  No more 'burying' the over/short - make a new account to track it so it's more in-your-face and will get more attention</t>
    <phoneticPr fontId="3" type="noConversion"/>
  </si>
  <si>
    <t>o  I could attempt to compute the cash over/short on a daily basis to find out if these errors are happening with particular people.  Then I could work with them to make sure they understand register policies…with booting be the ultimate solution if they don't improve.  This will take more work on my part, and Greeters will have to add additional step to their shift, which may be hit or miss.</t>
    <phoneticPr fontId="3" type="noConversion"/>
  </si>
  <si>
    <t>Register Report</t>
    <phoneticPr fontId="3" type="noConversion"/>
  </si>
  <si>
    <t>Error</t>
    <phoneticPr fontId="3" type="noConversion"/>
  </si>
  <si>
    <t>Distributed Reports on a weekly basis</t>
    <phoneticPr fontId="3" type="noConversion"/>
  </si>
  <si>
    <t>Distributed Errors on a weekly basis</t>
    <phoneticPr fontId="3" type="noConversion"/>
  </si>
  <si>
    <t xml:space="preserve">The amount of cash in the register almost never matches the amount that there should be based on the register tape and receipts in the drawer.  This error amount gets recorded on the (almost) weekly register report and the error amount is distributed proportionally among all the sources of income to 'bury' it to make our accounting tidy.  Because Amar and I didn't do the register reports every week during the year, for the graph below I distributed the errors out over the previous weeks covered by the single register report to get a weekly error amount.  You can see we are almost always short, and sometimes a lot.  Out of 33 register reports, we were perfect on cash twice and over on cash 10 times.  In total we were short nearly $1,700.  The black line is the straighline average.  We've been doing pretty good since November.  April/May was about when Amar and I sent out some emails to the list about the big, regular losses, and it looks like things got sporadically better for a bit after that.  </t>
    <phoneticPr fontId="3" type="noConversion"/>
  </si>
  <si>
    <t>This is an area which needs big improvements.  Honest mistakes should go both over and short, and I think anything less than $20 is reasonable.  We are not currently with in these reasonable limits.  Ideas for improvements:</t>
    <phoneticPr fontId="3" type="noConversion"/>
  </si>
  <si>
    <t>o  Regular well trained Greeters</t>
    <phoneticPr fontId="3" type="noConversion"/>
  </si>
  <si>
    <t>o  Two regular well-trained Greeters (to check eachother)</t>
    <phoneticPr fontId="3" type="noConversion"/>
  </si>
  <si>
    <t>4 lunches + 1 odwalla</t>
    <phoneticPr fontId="3" type="noConversion"/>
  </si>
  <si>
    <t>4 lunches + soda +2 lunches + 2 odwallas</t>
    <phoneticPr fontId="3" type="noConversion"/>
  </si>
  <si>
    <t>5 lunches + Odwallas</t>
    <phoneticPr fontId="3" type="noConversion"/>
  </si>
  <si>
    <t>8 lunches plus $13 in candy?</t>
    <phoneticPr fontId="3" type="noConversion"/>
  </si>
  <si>
    <t>3 lunches</t>
    <phoneticPr fontId="3" type="noConversion"/>
  </si>
  <si>
    <t>1 lunch</t>
    <phoneticPr fontId="3" type="noConversion"/>
  </si>
  <si>
    <t>3 pizzas</t>
    <phoneticPr fontId="3" type="noConversion"/>
  </si>
  <si>
    <t>4 burritos and 4 drinks</t>
    <phoneticPr fontId="3" type="noConversion"/>
  </si>
  <si>
    <t>Total</t>
    <phoneticPr fontId="3" type="noConversion"/>
  </si>
  <si>
    <t>Average on lunch days</t>
    <phoneticPr fontId="3" type="noConversion"/>
  </si>
  <si>
    <t xml:space="preserve">o  We may want to consider limiting the per-person lunch allowance to about the price of a burrito ($7 for meat?).  Setting a number might have the unintended effect of encouraging folks to spend every penny they are allowed.  I think a good rule of thumb would be to spend as if it was your own money.  </t>
    <phoneticPr fontId="3" type="noConversion"/>
  </si>
  <si>
    <t>Weekly Cash Error Report</t>
    <phoneticPr fontId="3" type="noConversion"/>
  </si>
  <si>
    <t>o  Also, I don't really know how many folks are getting food on all of these receipts.  I think the reason we started buying lunch for Saturday folks was to encourage folks to volunteer that day.  The price of the receipts makes me think that we have lots of Saturday volunteers - if that's the case, that is soooooo awesome!  Our plan totally worked!  If not....I would suggest that folks who get lunch should be limited to staff members only.</t>
    <phoneticPr fontId="3" type="noConversion"/>
  </si>
  <si>
    <t>Register Report Date</t>
    <phoneticPr fontId="3" type="noConversion"/>
  </si>
  <si>
    <t>Receipt Date</t>
    <phoneticPr fontId="3" type="noConversion"/>
  </si>
  <si>
    <t>Lunch Expenses</t>
    <phoneticPr fontId="3" type="noConversion"/>
  </si>
  <si>
    <t>Note</t>
    <phoneticPr fontId="3" type="noConversion"/>
  </si>
  <si>
    <t>?</t>
    <phoneticPr fontId="3" type="noConversion"/>
  </si>
  <si>
    <t>atlas +includes 8 bottles of water</t>
    <phoneticPr fontId="3" type="noConversion"/>
  </si>
  <si>
    <t>atlas</t>
    <phoneticPr fontId="3" type="noConversion"/>
  </si>
  <si>
    <t>atlas 5 sandwiches and a latte</t>
    <phoneticPr fontId="3" type="noConversion"/>
  </si>
  <si>
    <t>6 buritos and 5 7-ups</t>
    <phoneticPr fontId="3" type="noConversion"/>
  </si>
  <si>
    <t>?</t>
    <phoneticPr fontId="3" type="noConversion"/>
  </si>
  <si>
    <t>no receipt attached - this is the amount on the register report, assumed lunch exp</t>
    <phoneticPr fontId="3" type="noConversion"/>
  </si>
  <si>
    <t>10 tortas</t>
    <phoneticPr fontId="3" type="noConversion"/>
  </si>
  <si>
    <t>receipt is for $64.99, note says +20</t>
    <phoneticPr fontId="3" type="noConversion"/>
  </si>
  <si>
    <t>9 tortas and 9 sodas</t>
    <phoneticPr fontId="3" type="noConversion"/>
  </si>
  <si>
    <t>tortas</t>
    <phoneticPr fontId="3" type="noConversion"/>
  </si>
  <si>
    <t>6 tortas and 2 sodas</t>
    <phoneticPr fontId="3" type="noConversion"/>
  </si>
  <si>
    <t>5 tortas and 2 sodas + 1 dish</t>
    <phoneticPr fontId="3" type="noConversion"/>
  </si>
  <si>
    <t>2 dishes</t>
    <phoneticPr fontId="3" type="noConversion"/>
  </si>
  <si>
    <t>8 tortas and 2 soda and 3 dishes</t>
    <phoneticPr fontId="3" type="noConversion"/>
  </si>
  <si>
    <t>7 lunches plus 4 sodas</t>
    <phoneticPr fontId="3" type="noConversion"/>
  </si>
  <si>
    <t>7 lunches</t>
    <phoneticPr fontId="3" type="noConversion"/>
  </si>
  <si>
    <t>6 lunches</t>
    <phoneticPr fontId="3" type="noConversion"/>
  </si>
  <si>
    <t xml:space="preserve">I think $46 for staff lunches is pretty reasonable depending on how many staff members are volunteering that day.  </t>
    <phoneticPr fontId="3" type="noConversion"/>
  </si>
  <si>
    <t>o  Another thing to notice here is that in our first three years, membership was the largest source of income.  Our average membership income in 2007, 2008, and 2009 was $1,300 per month.  In 2010 it was $1,000.  This could indicate that we're getting more one-off visitors and less committed members we can develop a relationship with.  It might also mean tht regulars have figured out that they're unlikely to come more than 6 times a year, so financially it doesn't make sense to become a member.</t>
    <phoneticPr fontId="3" type="noConversion"/>
  </si>
  <si>
    <t>Lunch Expense Report</t>
    <phoneticPr fontId="3" type="noConversion"/>
  </si>
  <si>
    <t>I got this by going through all the receipts stapled to the register reports, which Amar or I generated this year on a (almost) weekly basis.  There are probably a number of errors on this report, but it gives a good idea of our weekly lunch expenses.  It does not include other food purchases for meetings, etc.  I made notes on many of the weeks showing how much food was bought, if it was evident from the receipt, but I didn't do it on all of them.  The black line across the middle is the straight line average - you can see it's gone down slightly over time.  The average lunch-day cost is $46 (not including the $0 days, which may or may not be accurate).</t>
    <phoneticPr fontId="3" type="noConversion"/>
  </si>
  <si>
    <t>o  The first thing which jumps out about this graph is how crazy it gets in the middle.  At the end of 2008 we had a lot of income as a result of our big fundraising campaing (the jump in the blue line) and in the beginning of 2009 we had higer expenses due to our build out expenses (the jump in the red line).  You can see our expenses weren't as high as our income.  So our cash jumped up during the fundraising campaign, and dropped as we spent it, but because we didn't spend it all our cash still stayed way higher than when we started out.</t>
    <phoneticPr fontId="3" type="noConversion"/>
  </si>
  <si>
    <t>This graph shows how our income and expenses relate to our cash.  For a more clear visualization, I created a 4-month weighted average of the revenue (the heavy blue line) and expenses (heavy red).  Our assets (orange) are comprised of almost entirely cash aside from about $5,000 in renter's deposit.  Income and expense dollar figures (blue and red) show on the left side and cash (assets) show on the right.</t>
    <phoneticPr fontId="3" type="noConversion"/>
  </si>
  <si>
    <t>Net income (loss)</t>
    <phoneticPr fontId="3" type="noConversion"/>
  </si>
  <si>
    <t xml:space="preserve">Retained Earnings (Losses) </t>
    <phoneticPr fontId="3" type="noConversion"/>
  </si>
  <si>
    <t>Merchandise Income</t>
  </si>
  <si>
    <t>unclassified</t>
  </si>
  <si>
    <t xml:space="preserve">Total Revenue </t>
  </si>
  <si>
    <t xml:space="preserve">Expenses </t>
  </si>
  <si>
    <t>Expenses</t>
  </si>
  <si>
    <t>2006 Moving Expenses</t>
  </si>
  <si>
    <t>2009 Build Out</t>
  </si>
  <si>
    <t>admin/office</t>
  </si>
  <si>
    <t>tools</t>
  </si>
  <si>
    <t>volunteer appreciation</t>
  </si>
  <si>
    <t>transportation</t>
  </si>
  <si>
    <t>Admin Expenses</t>
  </si>
  <si>
    <t>Bad Debt Expense</t>
  </si>
  <si>
    <t>Bank Service Charge</t>
  </si>
  <si>
    <t>Bike!Bike! 2008 Expenses</t>
  </si>
  <si>
    <t>Class Expense</t>
  </si>
  <si>
    <t>Community Development</t>
  </si>
  <si>
    <t>Computer</t>
  </si>
  <si>
    <t>monthly average</t>
    <phoneticPr fontId="3" type="noConversion"/>
  </si>
  <si>
    <t>monthly average</t>
    <phoneticPr fontId="3" type="noConversion"/>
  </si>
  <si>
    <t>o  One thing this graph shows pretty clearly is the seasonality of our activities.  Each year income drops to it's lowest point in December before climbing again steadily until October.  This year was a little different - we were a lot more flat during 2010 and then we recorded a lot of class income in December which kept us from reaching our lowest point in that month.</t>
    <phoneticPr fontId="3" type="noConversion"/>
  </si>
  <si>
    <t>Discussion</t>
    <phoneticPr fontId="3" type="noConversion"/>
  </si>
  <si>
    <t>Income, Expenses, and Cash</t>
    <phoneticPr fontId="3" type="noConversion"/>
  </si>
  <si>
    <t>About this report:</t>
    <phoneticPr fontId="3" type="noConversion"/>
  </si>
  <si>
    <t>About the report:</t>
    <phoneticPr fontId="3" type="noConversion"/>
  </si>
  <si>
    <t>Discussion:</t>
    <phoneticPr fontId="3" type="noConversion"/>
  </si>
  <si>
    <t>Sources of Income Report</t>
    <phoneticPr fontId="3" type="noConversion"/>
  </si>
  <si>
    <t>This report us a stacked chart showing our primary sources of income.  The thickness of each color is the amount of income from that source, and the top of the graph shows the total of those four sources of income.</t>
    <phoneticPr fontId="3" type="noConversion"/>
  </si>
  <si>
    <t>13/31/2009</t>
    <phoneticPr fontId="3" type="noConversion"/>
  </si>
  <si>
    <t>Income Statement</t>
    <phoneticPr fontId="3" type="noConversion"/>
  </si>
  <si>
    <t xml:space="preserve">Assets </t>
  </si>
  <si>
    <t>Assets</t>
  </si>
  <si>
    <t>Deposit on 1256</t>
  </si>
  <si>
    <t>Deposit on 18th&amp;Alabama</t>
  </si>
  <si>
    <t>Deposit on PG&amp;E at 650H</t>
  </si>
  <si>
    <t>New Inventory</t>
  </si>
  <si>
    <t>Outstanding Cost of Special Orders</t>
  </si>
  <si>
    <t>WAMU Checking</t>
  </si>
  <si>
    <t>o  The other thing to note is how for our first two years, our income trends higher than our expenses and our cash climbs steadily.  For the past two years, income and expenses have been much more neck-and-neck and cash has gone up and down.  On the one hand, it's more comforting to be in the former position, on the other, we don't need to endlessly be accumulating cash and have been trying to spend it more freely on good projects (both BK and community-based).  I think we're doing a good job right now with our cash management.  (Cash has dropped a lot since October because I paid three month's of rent in that month and we made a $2,500 donation to the Bikery.)</t>
    <phoneticPr fontId="3" type="noConversion"/>
  </si>
  <si>
    <t>Bike Bike Fund</t>
  </si>
  <si>
    <t>Total Fundraising</t>
  </si>
  <si>
    <t>WAMU Savings</t>
  </si>
  <si>
    <t>Petty Cash</t>
  </si>
  <si>
    <t>Imbalance-USD</t>
  </si>
  <si>
    <t>Orphan-USD</t>
  </si>
  <si>
    <t xml:space="preserve">Total Assets </t>
  </si>
  <si>
    <t xml:space="preserve">Liabilities </t>
  </si>
  <si>
    <t>Liabilities</t>
  </si>
  <si>
    <t>Accounts Payable</t>
  </si>
  <si>
    <t>Sales Tax Due</t>
  </si>
  <si>
    <t>Use Tax Due</t>
  </si>
  <si>
    <t xml:space="preserve">Total Liabilities </t>
  </si>
  <si>
    <t xml:space="preserve">Equity </t>
  </si>
  <si>
    <t>Equity</t>
  </si>
  <si>
    <t>Bike Bike Transfer</t>
  </si>
  <si>
    <t>Opening Balances</t>
  </si>
  <si>
    <t xml:space="preserve">Total Equity </t>
  </si>
  <si>
    <t xml:space="preserve">Total Liabilities &amp; Equity </t>
  </si>
  <si>
    <t>               </t>
  </si>
  <si>
    <t>   </t>
  </si>
  <si>
    <t xml:space="preserve">    </t>
  </si>
  <si>
    <t>Income</t>
  </si>
  <si>
    <t>Bike!Bike! 2008 Income</t>
  </si>
  <si>
    <t>Admission</t>
  </si>
  <si>
    <t>Merchandise</t>
  </si>
  <si>
    <t>Classes</t>
  </si>
  <si>
    <t>Fundraising Income</t>
  </si>
  <si>
    <t>Interest Income</t>
  </si>
  <si>
    <t>total</t>
    <phoneticPr fontId="3" type="noConversion"/>
  </si>
  <si>
    <t>               </t>
    <phoneticPr fontId="3" type="noConversion"/>
  </si>
  <si>
    <t>Facilitiy</t>
  </si>
  <si>
    <t>Fundraising Expenses</t>
  </si>
  <si>
    <t>Liability Insurance</t>
  </si>
  <si>
    <t>Merchandise Expense</t>
  </si>
  <si>
    <t>Phone</t>
  </si>
  <si>
    <t>Rent</t>
  </si>
  <si>
    <t>Shipping Costs</t>
  </si>
  <si>
    <t>Shop Expenses</t>
  </si>
  <si>
    <t>Consumables</t>
  </si>
  <si>
    <t>Rag Service</t>
  </si>
  <si>
    <t>Tools</t>
  </si>
  <si>
    <t>Unclassified</t>
  </si>
  <si>
    <t>Use Tax Expense</t>
  </si>
  <si>
    <t>Utilities</t>
  </si>
  <si>
    <t>CHC Utility Surcharge</t>
  </si>
  <si>
    <t>PG&amp;E</t>
  </si>
  <si>
    <t>Trash</t>
  </si>
  <si>
    <t>Water</t>
  </si>
  <si>
    <t>Volunteer Appreciation</t>
  </si>
  <si>
    <t>Youth Programming</t>
  </si>
  <si>
    <t xml:space="preserve">Total Expenses </t>
  </si>
  <si>
    <t>Balance Sheet 12/31/2006</t>
  </si>
  <si>
    <t>Day Use</t>
    <phoneticPr fontId="3" type="noConversion"/>
  </si>
  <si>
    <t>Membership Fees</t>
    <phoneticPr fontId="3" type="noConversion"/>
  </si>
  <si>
    <t>Parts Sales</t>
    <phoneticPr fontId="3" type="noConversion"/>
  </si>
  <si>
    <t>Special Orders</t>
    <phoneticPr fontId="3" type="noConversion"/>
  </si>
</sst>
</file>

<file path=xl/styles.xml><?xml version="1.0" encoding="utf-8"?>
<styleSheet xmlns="http://schemas.openxmlformats.org/spreadsheetml/2006/main">
  <numFmts count="9">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quot;$&quot;#,##0"/>
    <numFmt numFmtId="171" formatCode="&quot;$&quot;#,##0.00"/>
    <numFmt numFmtId="172" formatCode="m/d"/>
  </numFmts>
  <fonts count="12">
    <font>
      <sz val="10"/>
      <name val="Verdana"/>
    </font>
    <font>
      <b/>
      <sz val="10"/>
      <name val="Verdana"/>
    </font>
    <font>
      <sz val="10"/>
      <name val="Verdana"/>
    </font>
    <font>
      <sz val="8"/>
      <name val="Verdana"/>
    </font>
    <font>
      <sz val="10"/>
      <name val="Arial"/>
      <family val="2"/>
    </font>
    <font>
      <b/>
      <sz val="10"/>
      <name val="Arial"/>
    </font>
    <font>
      <b/>
      <sz val="11"/>
      <name val="Arial"/>
    </font>
    <font>
      <sz val="11"/>
      <name val="Arial"/>
    </font>
    <font>
      <sz val="9"/>
      <color indexed="81"/>
      <name val="Verdana"/>
    </font>
    <font>
      <b/>
      <sz val="9"/>
      <color indexed="81"/>
      <name val="Verdana"/>
    </font>
    <font>
      <sz val="10"/>
      <name val="Times"/>
    </font>
    <font>
      <b/>
      <sz val="11"/>
      <name val="Verdana"/>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2">
    <border>
      <left/>
      <right/>
      <top/>
      <bottom/>
      <diagonal/>
    </border>
    <border>
      <left/>
      <right/>
      <top/>
      <bottom style="thin">
        <color indexed="64"/>
      </bottom>
      <diagonal/>
    </border>
  </borders>
  <cellStyleXfs count="1">
    <xf numFmtId="0" fontId="0" fillId="0" borderId="0"/>
  </cellStyleXfs>
  <cellXfs count="115">
    <xf numFmtId="0" fontId="0" fillId="0" borderId="0" xfId="0"/>
    <xf numFmtId="0" fontId="4" fillId="0" borderId="0" xfId="0" applyFont="1" applyFill="1" applyBorder="1" applyAlignment="1">
      <alignment horizontal="left" vertical="top" wrapText="1"/>
    </xf>
    <xf numFmtId="0" fontId="4" fillId="0" borderId="0" xfId="0" applyFont="1" applyFill="1" applyBorder="1"/>
    <xf numFmtId="0" fontId="4" fillId="0" borderId="0" xfId="0" applyFont="1" applyFill="1" applyBorder="1" applyAlignment="1">
      <alignment horizontal="left" wrapText="1"/>
    </xf>
    <xf numFmtId="17" fontId="5" fillId="0" borderId="0" xfId="0" applyNumberFormat="1" applyFont="1" applyFill="1" applyBorder="1"/>
    <xf numFmtId="0" fontId="5" fillId="0" borderId="0" xfId="0" applyFont="1"/>
    <xf numFmtId="0" fontId="4" fillId="0" borderId="0" xfId="0" applyFont="1"/>
    <xf numFmtId="14" fontId="5" fillId="0" borderId="0" xfId="0" applyNumberFormat="1" applyFont="1" applyFill="1" applyBorder="1" applyAlignment="1"/>
    <xf numFmtId="0" fontId="5" fillId="0" borderId="0" xfId="0" applyFont="1" applyFill="1" applyBorder="1" applyAlignment="1"/>
    <xf numFmtId="14" fontId="5" fillId="0" borderId="0" xfId="0" applyNumberFormat="1" applyFont="1" applyFill="1" applyBorder="1"/>
    <xf numFmtId="0" fontId="4" fillId="0" borderId="0" xfId="0" applyFont="1" applyFill="1" applyBorder="1" applyAlignment="1"/>
    <xf numFmtId="0" fontId="4" fillId="0" borderId="0" xfId="0" applyFont="1" applyFill="1" applyBorder="1" applyAlignment="1">
      <alignment wrapText="1"/>
    </xf>
    <xf numFmtId="6" fontId="4" fillId="0" borderId="0" xfId="0" applyNumberFormat="1" applyFont="1" applyFill="1" applyBorder="1" applyAlignment="1">
      <alignment horizontal="right"/>
    </xf>
    <xf numFmtId="6" fontId="4" fillId="0" borderId="0" xfId="0" applyNumberFormat="1" applyFont="1" applyFill="1" applyBorder="1" applyAlignment="1">
      <alignment wrapText="1"/>
    </xf>
    <xf numFmtId="6" fontId="4" fillId="0" borderId="0" xfId="0" applyNumberFormat="1" applyFont="1" applyFill="1" applyBorder="1" applyAlignment="1"/>
    <xf numFmtId="6" fontId="4" fillId="0" borderId="0" xfId="0" applyNumberFormat="1" applyFont="1" applyFill="1" applyBorder="1"/>
    <xf numFmtId="6" fontId="5" fillId="0" borderId="0" xfId="0" applyNumberFormat="1" applyFont="1" applyFill="1" applyBorder="1" applyAlignment="1">
      <alignment horizontal="right" wrapText="1"/>
    </xf>
    <xf numFmtId="6" fontId="5" fillId="0" borderId="0" xfId="0" applyNumberFormat="1" applyFont="1" applyFill="1" applyBorder="1" applyAlignment="1"/>
    <xf numFmtId="6" fontId="4" fillId="0" borderId="0" xfId="0" applyNumberFormat="1" applyFont="1" applyFill="1" applyBorder="1" applyAlignment="1">
      <alignment horizontal="right" wrapText="1"/>
    </xf>
    <xf numFmtId="6" fontId="4" fillId="0" borderId="0" xfId="0" applyNumberFormat="1" applyFont="1" applyFill="1" applyBorder="1" applyAlignment="1">
      <alignment horizontal="left" vertical="top" wrapText="1"/>
    </xf>
    <xf numFmtId="6" fontId="5" fillId="0" borderId="0" xfId="0" applyNumberFormat="1" applyFont="1" applyFill="1" applyBorder="1"/>
    <xf numFmtId="6" fontId="5" fillId="0" borderId="0" xfId="0" applyNumberFormat="1" applyFont="1" applyFill="1" applyBorder="1" applyAlignment="1">
      <alignment horizontal="right"/>
    </xf>
    <xf numFmtId="6" fontId="4" fillId="0" borderId="0" xfId="0" applyNumberFormat="1" applyFont="1"/>
    <xf numFmtId="17" fontId="5" fillId="0" borderId="0" xfId="0" applyNumberFormat="1" applyFont="1"/>
    <xf numFmtId="6" fontId="5" fillId="0" borderId="0" xfId="0" applyNumberFormat="1" applyFont="1"/>
    <xf numFmtId="17" fontId="5" fillId="2" borderId="0" xfId="0" applyNumberFormat="1" applyFont="1" applyFill="1" applyBorder="1"/>
    <xf numFmtId="0" fontId="4" fillId="2" borderId="0" xfId="0" applyFont="1" applyFill="1" applyBorder="1" applyAlignment="1">
      <alignment horizontal="left" vertical="top" wrapText="1"/>
    </xf>
    <xf numFmtId="6" fontId="4" fillId="2" borderId="0" xfId="0" applyNumberFormat="1" applyFont="1" applyFill="1" applyBorder="1" applyAlignment="1">
      <alignment horizontal="right"/>
    </xf>
    <xf numFmtId="6" fontId="5" fillId="2" borderId="0" xfId="0" applyNumberFormat="1" applyFont="1" applyFill="1" applyBorder="1" applyAlignment="1">
      <alignment horizontal="right" wrapText="1"/>
    </xf>
    <xf numFmtId="6" fontId="4" fillId="2" borderId="0" xfId="0" applyNumberFormat="1" applyFont="1" applyFill="1" applyBorder="1"/>
    <xf numFmtId="6" fontId="4" fillId="2" borderId="0" xfId="0" applyNumberFormat="1" applyFont="1" applyFill="1" applyBorder="1" applyAlignment="1">
      <alignment horizontal="left" vertical="top" wrapText="1"/>
    </xf>
    <xf numFmtId="6" fontId="5" fillId="2" borderId="0" xfId="0" applyNumberFormat="1" applyFont="1" applyFill="1" applyBorder="1" applyAlignment="1">
      <alignment horizontal="right"/>
    </xf>
    <xf numFmtId="14" fontId="5" fillId="2" borderId="0" xfId="0" applyNumberFormat="1" applyFont="1" applyFill="1" applyBorder="1" applyAlignment="1"/>
    <xf numFmtId="0" fontId="5" fillId="2" borderId="0" xfId="0" applyFont="1" applyFill="1" applyBorder="1" applyAlignment="1"/>
    <xf numFmtId="0" fontId="4" fillId="2" borderId="0" xfId="0" applyFont="1" applyFill="1" applyBorder="1"/>
    <xf numFmtId="0" fontId="4" fillId="2" borderId="0" xfId="0" applyFont="1" applyFill="1" applyBorder="1" applyAlignment="1"/>
    <xf numFmtId="0" fontId="4" fillId="2" borderId="0" xfId="0" applyFont="1" applyFill="1" applyBorder="1" applyAlignment="1">
      <alignment wrapText="1"/>
    </xf>
    <xf numFmtId="6" fontId="4" fillId="2" borderId="0" xfId="0" applyNumberFormat="1" applyFont="1" applyFill="1" applyBorder="1" applyAlignment="1">
      <alignment wrapText="1"/>
    </xf>
    <xf numFmtId="6" fontId="4" fillId="2" borderId="0" xfId="0" applyNumberFormat="1" applyFont="1" applyFill="1" applyBorder="1" applyAlignment="1"/>
    <xf numFmtId="6" fontId="4" fillId="2" borderId="0" xfId="0" applyNumberFormat="1" applyFont="1" applyFill="1" applyBorder="1" applyAlignment="1">
      <alignment horizontal="right" wrapText="1"/>
    </xf>
    <xf numFmtId="168" fontId="4" fillId="0" borderId="0" xfId="0" applyNumberFormat="1" applyFont="1" applyFill="1" applyBorder="1" applyAlignment="1">
      <alignment horizontal="left" vertical="top" wrapText="1"/>
    </xf>
    <xf numFmtId="168" fontId="4" fillId="0" borderId="0" xfId="0" applyNumberFormat="1" applyFont="1" applyFill="1" applyBorder="1" applyAlignment="1">
      <alignment horizontal="right"/>
    </xf>
    <xf numFmtId="168" fontId="5" fillId="0" borderId="0" xfId="0" applyNumberFormat="1" applyFont="1" applyFill="1" applyBorder="1" applyAlignment="1">
      <alignment horizontal="right" wrapText="1"/>
    </xf>
    <xf numFmtId="168" fontId="4" fillId="0" borderId="0" xfId="0" applyNumberFormat="1" applyFont="1" applyFill="1" applyBorder="1"/>
    <xf numFmtId="168" fontId="4" fillId="0" borderId="0" xfId="0" applyNumberFormat="1" applyFont="1" applyFill="1" applyBorder="1" applyAlignment="1"/>
    <xf numFmtId="168" fontId="4" fillId="0" borderId="0" xfId="0" applyNumberFormat="1" applyFont="1" applyFill="1" applyBorder="1" applyAlignment="1">
      <alignment horizontal="right" wrapText="1"/>
    </xf>
    <xf numFmtId="168" fontId="4" fillId="3" borderId="0" xfId="0" applyNumberFormat="1" applyFont="1" applyFill="1" applyAlignment="1">
      <alignment horizontal="right"/>
    </xf>
    <xf numFmtId="168" fontId="5" fillId="3" borderId="0" xfId="0" applyNumberFormat="1" applyFont="1" applyFill="1" applyAlignment="1">
      <alignment horizontal="right" wrapText="1"/>
    </xf>
    <xf numFmtId="6" fontId="4" fillId="0" borderId="0" xfId="0" applyNumberFormat="1" applyFont="1" applyFill="1" applyBorder="1"/>
    <xf numFmtId="6" fontId="4" fillId="0" borderId="0" xfId="0" applyNumberFormat="1" applyFont="1" applyFill="1" applyBorder="1"/>
    <xf numFmtId="0" fontId="4" fillId="0" borderId="0" xfId="0" applyFont="1" applyFill="1" applyBorder="1" applyAlignment="1"/>
    <xf numFmtId="6" fontId="4" fillId="0" borderId="0" xfId="0" applyNumberFormat="1" applyFont="1" applyFill="1" applyBorder="1" applyAlignment="1"/>
    <xf numFmtId="6" fontId="5" fillId="0" borderId="0" xfId="0" applyNumberFormat="1" applyFont="1" applyFill="1" applyBorder="1" applyAlignment="1"/>
    <xf numFmtId="6" fontId="4" fillId="0" borderId="0" xfId="0" applyNumberFormat="1" applyFont="1" applyFill="1" applyBorder="1"/>
    <xf numFmtId="0" fontId="5" fillId="0" borderId="0" xfId="0" applyFont="1" applyFill="1" applyBorder="1" applyAlignment="1"/>
    <xf numFmtId="0" fontId="5" fillId="0" borderId="0" xfId="0" applyNumberFormat="1" applyFont="1" applyFill="1" applyBorder="1"/>
    <xf numFmtId="6" fontId="4" fillId="4" borderId="0" xfId="0" applyNumberFormat="1" applyFont="1" applyFill="1" applyBorder="1"/>
    <xf numFmtId="0" fontId="4" fillId="4" borderId="0" xfId="0" applyFont="1" applyFill="1" applyBorder="1"/>
    <xf numFmtId="0" fontId="5" fillId="4" borderId="0" xfId="0" applyFont="1" applyFill="1" applyBorder="1" applyAlignment="1"/>
    <xf numFmtId="0" fontId="4" fillId="4" borderId="0" xfId="0" applyFont="1" applyFill="1" applyBorder="1" applyAlignment="1"/>
    <xf numFmtId="6" fontId="4" fillId="4" borderId="0" xfId="0" applyNumberFormat="1" applyFont="1" applyFill="1" applyBorder="1" applyAlignment="1"/>
    <xf numFmtId="0" fontId="10" fillId="4" borderId="0" xfId="0" applyFont="1" applyFill="1" applyAlignment="1">
      <alignment wrapText="1"/>
    </xf>
    <xf numFmtId="6" fontId="5" fillId="4" borderId="0" xfId="0" applyNumberFormat="1" applyFont="1" applyFill="1" applyBorder="1" applyAlignment="1"/>
    <xf numFmtId="6" fontId="4" fillId="0" borderId="0" xfId="0" applyNumberFormat="1" applyFont="1" applyFill="1" applyBorder="1" applyAlignment="1"/>
    <xf numFmtId="6" fontId="5" fillId="0" borderId="0" xfId="0" applyNumberFormat="1" applyFont="1" applyFill="1" applyBorder="1" applyAlignment="1"/>
    <xf numFmtId="6" fontId="0" fillId="0" borderId="0" xfId="0" applyNumberFormat="1" applyFill="1" applyBorder="1" applyAlignment="1"/>
    <xf numFmtId="0" fontId="5" fillId="0" borderId="0" xfId="0" applyFont="1" applyFill="1" applyBorder="1" applyAlignment="1"/>
    <xf numFmtId="0" fontId="5" fillId="0" borderId="0" xfId="0" applyFont="1" applyFill="1" applyBorder="1"/>
    <xf numFmtId="6" fontId="4" fillId="0" borderId="0" xfId="0" applyNumberFormat="1" applyFont="1" applyFill="1" applyBorder="1"/>
    <xf numFmtId="6" fontId="5" fillId="0" borderId="0" xfId="0" applyNumberFormat="1" applyFont="1" applyFill="1" applyBorder="1"/>
    <xf numFmtId="0" fontId="4" fillId="0" borderId="0" xfId="0" applyFont="1" applyFill="1" applyBorder="1" applyAlignment="1"/>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wrapText="1"/>
    </xf>
    <xf numFmtId="0" fontId="10" fillId="0" borderId="0" xfId="0" applyFont="1" applyFill="1" applyAlignment="1">
      <alignment wrapText="1"/>
    </xf>
    <xf numFmtId="0" fontId="5" fillId="4" borderId="0" xfId="0" applyNumberFormat="1" applyFont="1" applyFill="1" applyBorder="1" applyAlignment="1">
      <alignment horizontal="center" vertical="top"/>
    </xf>
    <xf numFmtId="0" fontId="5" fillId="0" borderId="0" xfId="0" applyNumberFormat="1" applyFont="1" applyFill="1" applyBorder="1" applyAlignment="1">
      <alignment horizontal="center" vertical="top"/>
    </xf>
    <xf numFmtId="0" fontId="5" fillId="4" borderId="0" xfId="0" applyFont="1" applyFill="1" applyBorder="1" applyAlignment="1">
      <alignment horizontal="center" vertical="top"/>
    </xf>
    <xf numFmtId="0" fontId="5" fillId="0" borderId="0" xfId="0" applyFont="1" applyFill="1" applyBorder="1" applyAlignment="1">
      <alignment horizontal="center" vertical="top"/>
    </xf>
    <xf numFmtId="0" fontId="5" fillId="4" borderId="0" xfId="0" applyFont="1" applyFill="1" applyBorder="1" applyAlignment="1">
      <alignment horizontal="center" vertical="top" wrapText="1"/>
    </xf>
    <xf numFmtId="16" fontId="11" fillId="0" borderId="0" xfId="0" applyNumberFormat="1" applyFont="1" applyAlignment="1">
      <alignment horizontal="center" wrapText="1"/>
    </xf>
    <xf numFmtId="0" fontId="0" fillId="0" borderId="0" xfId="0" applyAlignment="1">
      <alignment horizontal="center" wrapText="1"/>
    </xf>
    <xf numFmtId="16" fontId="0" fillId="0" borderId="0" xfId="0" applyNumberFormat="1" applyAlignment="1"/>
    <xf numFmtId="16" fontId="0" fillId="0" borderId="0" xfId="0" applyNumberFormat="1" applyAlignment="1">
      <alignment horizontal="right"/>
    </xf>
    <xf numFmtId="171" fontId="0" fillId="0" borderId="0" xfId="0" applyNumberFormat="1" applyAlignment="1">
      <alignment horizontal="right"/>
    </xf>
    <xf numFmtId="0" fontId="0" fillId="0" borderId="0" xfId="0" applyAlignment="1"/>
    <xf numFmtId="16" fontId="1" fillId="0" borderId="0" xfId="0" applyNumberFormat="1" applyFont="1" applyAlignment="1"/>
    <xf numFmtId="16" fontId="0" fillId="0" borderId="0" xfId="0" applyNumberFormat="1" applyAlignment="1">
      <alignment horizontal="left" wrapText="1"/>
    </xf>
    <xf numFmtId="0" fontId="0" fillId="0" borderId="0" xfId="0" applyAlignment="1">
      <alignment horizontal="left" wrapText="1"/>
    </xf>
    <xf numFmtId="16" fontId="1" fillId="0" borderId="0" xfId="0" applyNumberFormat="1" applyFont="1" applyAlignment="1">
      <alignment horizontal="left" wrapText="1"/>
    </xf>
    <xf numFmtId="0" fontId="0" fillId="0" borderId="0" xfId="0" applyAlignment="1">
      <alignment horizontal="left" wrapText="1"/>
    </xf>
    <xf numFmtId="16" fontId="1" fillId="0" borderId="0" xfId="0" applyNumberFormat="1" applyFont="1"/>
    <xf numFmtId="16" fontId="1" fillId="0" borderId="0" xfId="0" applyNumberFormat="1" applyFont="1" applyAlignment="1">
      <alignment horizontal="right"/>
    </xf>
    <xf numFmtId="171" fontId="1" fillId="0" borderId="0" xfId="0" applyNumberFormat="1" applyFont="1" applyAlignment="1">
      <alignment horizontal="right"/>
    </xf>
    <xf numFmtId="0" fontId="1" fillId="0" borderId="0" xfId="0" applyFont="1"/>
    <xf numFmtId="16" fontId="2" fillId="0" borderId="0" xfId="0" applyNumberFormat="1" applyFont="1" applyAlignment="1">
      <alignment horizontal="right"/>
    </xf>
    <xf numFmtId="171" fontId="2" fillId="0" borderId="0" xfId="0" applyNumberFormat="1" applyFont="1" applyAlignment="1">
      <alignment horizontal="right"/>
    </xf>
    <xf numFmtId="16" fontId="0" fillId="0" borderId="0" xfId="0" applyNumberFormat="1"/>
    <xf numFmtId="16" fontId="0" fillId="0" borderId="0" xfId="0" applyNumberFormat="1" applyFill="1" applyAlignment="1">
      <alignment horizontal="right"/>
    </xf>
    <xf numFmtId="0" fontId="0" fillId="0" borderId="0" xfId="0" applyAlignment="1">
      <alignment wrapText="1"/>
    </xf>
    <xf numFmtId="0" fontId="11" fillId="0" borderId="0" xfId="0" applyFont="1" applyAlignment="1">
      <alignment horizontal="center" wrapText="1"/>
    </xf>
    <xf numFmtId="16" fontId="0" fillId="0" borderId="0" xfId="0" applyNumberFormat="1" applyAlignment="1">
      <alignment horizontal="left" vertical="top" wrapText="1"/>
    </xf>
    <xf numFmtId="0" fontId="0" fillId="0" borderId="0" xfId="0" applyAlignment="1">
      <alignment horizontal="left" vertical="top" wrapText="1"/>
    </xf>
    <xf numFmtId="16" fontId="0" fillId="0" borderId="0" xfId="0" applyNumberFormat="1" applyAlignment="1">
      <alignment vertical="top" wrapText="1"/>
    </xf>
    <xf numFmtId="171" fontId="0" fillId="0" borderId="0" xfId="0" applyNumberFormat="1" applyAlignment="1">
      <alignment vertical="top" wrapText="1"/>
    </xf>
    <xf numFmtId="172" fontId="0" fillId="0" borderId="0" xfId="0" applyNumberFormat="1" applyAlignment="1">
      <alignment vertical="top" wrapText="1"/>
    </xf>
    <xf numFmtId="0" fontId="0" fillId="0" borderId="0" xfId="0" applyAlignment="1">
      <alignment vertical="top" wrapText="1"/>
    </xf>
    <xf numFmtId="16" fontId="1" fillId="0" borderId="0" xfId="0" applyNumberFormat="1" applyFont="1" applyAlignment="1">
      <alignment wrapText="1"/>
    </xf>
    <xf numFmtId="171" fontId="1" fillId="0" borderId="0" xfId="0" applyNumberFormat="1" applyFont="1" applyAlignment="1">
      <alignment wrapText="1"/>
    </xf>
    <xf numFmtId="172" fontId="1" fillId="0" borderId="0" xfId="0" applyNumberFormat="1" applyFont="1" applyAlignment="1">
      <alignment wrapText="1"/>
    </xf>
    <xf numFmtId="0" fontId="1" fillId="0" borderId="0" xfId="0" applyFont="1" applyAlignment="1">
      <alignment wrapText="1"/>
    </xf>
    <xf numFmtId="171" fontId="0" fillId="0" borderId="0" xfId="0" applyNumberFormat="1"/>
    <xf numFmtId="172" fontId="0" fillId="0" borderId="0" xfId="0" applyNumberFormat="1"/>
    <xf numFmtId="171" fontId="0" fillId="0" borderId="1" xfId="0" applyNumberFormat="1" applyBorder="1"/>
    <xf numFmtId="171" fontId="1" fillId="0" borderId="0" xfId="0" applyNumberFormat="1" applyFo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plotArea>
      <c:layout/>
      <c:areaChart>
        <c:grouping val="stacked"/>
        <c:ser>
          <c:idx val="0"/>
          <c:order val="0"/>
          <c:tx>
            <c:strRef>
              <c:f>'Primary sources of income'!$A$40</c:f>
              <c:strCache>
                <c:ptCount val="1"/>
                <c:pt idx="0">
                  <c:v>Classes</c:v>
                </c:pt>
              </c:strCache>
            </c:strRef>
          </c:tx>
          <c:cat>
            <c:numRef>
              <c:f>'Primary sources of income'!$B$39:$AX$39</c:f>
              <c:numCache>
                <c:formatCode>mmm\-yy</c:formatCode>
                <c:ptCount val="49"/>
                <c:pt idx="0">
                  <c:v>37590.0</c:v>
                </c:pt>
                <c:pt idx="1">
                  <c:v>37621.0</c:v>
                </c:pt>
                <c:pt idx="2">
                  <c:v>37652.0</c:v>
                </c:pt>
                <c:pt idx="3">
                  <c:v>37680.0</c:v>
                </c:pt>
                <c:pt idx="4">
                  <c:v>37711.0</c:v>
                </c:pt>
                <c:pt idx="5">
                  <c:v>37741.0</c:v>
                </c:pt>
                <c:pt idx="6">
                  <c:v>37772.0</c:v>
                </c:pt>
                <c:pt idx="7">
                  <c:v>37802.0</c:v>
                </c:pt>
                <c:pt idx="8">
                  <c:v>37833.0</c:v>
                </c:pt>
                <c:pt idx="9">
                  <c:v>37864.0</c:v>
                </c:pt>
                <c:pt idx="10">
                  <c:v>37894.0</c:v>
                </c:pt>
                <c:pt idx="11">
                  <c:v>37925.0</c:v>
                </c:pt>
                <c:pt idx="12">
                  <c:v>37955.0</c:v>
                </c:pt>
                <c:pt idx="13">
                  <c:v>37986.0</c:v>
                </c:pt>
                <c:pt idx="14">
                  <c:v>38017.0</c:v>
                </c:pt>
                <c:pt idx="15">
                  <c:v>38046.0</c:v>
                </c:pt>
                <c:pt idx="16">
                  <c:v>38077.0</c:v>
                </c:pt>
                <c:pt idx="17">
                  <c:v>38107.0</c:v>
                </c:pt>
                <c:pt idx="18">
                  <c:v>38138.0</c:v>
                </c:pt>
                <c:pt idx="19">
                  <c:v>38168.0</c:v>
                </c:pt>
                <c:pt idx="20">
                  <c:v>38199.0</c:v>
                </c:pt>
                <c:pt idx="21">
                  <c:v>38230.0</c:v>
                </c:pt>
                <c:pt idx="22">
                  <c:v>38260.0</c:v>
                </c:pt>
                <c:pt idx="23">
                  <c:v>38291.0</c:v>
                </c:pt>
                <c:pt idx="24">
                  <c:v>38321.0</c:v>
                </c:pt>
                <c:pt idx="25">
                  <c:v>38352.0</c:v>
                </c:pt>
                <c:pt idx="26">
                  <c:v>38383.0</c:v>
                </c:pt>
                <c:pt idx="27">
                  <c:v>38411.0</c:v>
                </c:pt>
                <c:pt idx="28">
                  <c:v>38442.0</c:v>
                </c:pt>
                <c:pt idx="29">
                  <c:v>38472.0</c:v>
                </c:pt>
                <c:pt idx="30">
                  <c:v>38503.0</c:v>
                </c:pt>
                <c:pt idx="31">
                  <c:v>38533.0</c:v>
                </c:pt>
                <c:pt idx="32">
                  <c:v>38564.0</c:v>
                </c:pt>
                <c:pt idx="33">
                  <c:v>38595.0</c:v>
                </c:pt>
                <c:pt idx="34">
                  <c:v>38625.0</c:v>
                </c:pt>
                <c:pt idx="35">
                  <c:v>38656.0</c:v>
                </c:pt>
                <c:pt idx="36">
                  <c:v>38686.0</c:v>
                </c:pt>
                <c:pt idx="37">
                  <c:v>38717.0</c:v>
                </c:pt>
                <c:pt idx="38">
                  <c:v>38748.0</c:v>
                </c:pt>
                <c:pt idx="39">
                  <c:v>38776.0</c:v>
                </c:pt>
                <c:pt idx="40">
                  <c:v>38807.0</c:v>
                </c:pt>
                <c:pt idx="41">
                  <c:v>38837.0</c:v>
                </c:pt>
                <c:pt idx="42">
                  <c:v>38868.0</c:v>
                </c:pt>
                <c:pt idx="43">
                  <c:v>38898.0</c:v>
                </c:pt>
                <c:pt idx="44">
                  <c:v>38929.0</c:v>
                </c:pt>
                <c:pt idx="45">
                  <c:v>38960.0</c:v>
                </c:pt>
                <c:pt idx="46">
                  <c:v>38990.0</c:v>
                </c:pt>
                <c:pt idx="47">
                  <c:v>39021.0</c:v>
                </c:pt>
                <c:pt idx="48">
                  <c:v>39051.0</c:v>
                </c:pt>
              </c:numCache>
            </c:numRef>
          </c:cat>
          <c:val>
            <c:numRef>
              <c:f>'Primary sources of income'!$B$40:$AX$40</c:f>
              <c:numCache>
                <c:formatCode>"$"#,##0_);[Red]\("$"#,##0\)</c:formatCode>
                <c:ptCount val="49"/>
                <c:pt idx="0">
                  <c:v>0.0</c:v>
                </c:pt>
                <c:pt idx="1">
                  <c:v>450.0</c:v>
                </c:pt>
                <c:pt idx="2">
                  <c:v>0.0</c:v>
                </c:pt>
                <c:pt idx="3">
                  <c:v>450.0</c:v>
                </c:pt>
                <c:pt idx="4">
                  <c:v>0.0</c:v>
                </c:pt>
                <c:pt idx="5">
                  <c:v>0.0</c:v>
                </c:pt>
                <c:pt idx="6">
                  <c:v>473.09</c:v>
                </c:pt>
                <c:pt idx="7">
                  <c:v>419.68</c:v>
                </c:pt>
                <c:pt idx="8">
                  <c:v>257.61</c:v>
                </c:pt>
                <c:pt idx="9">
                  <c:v>345.45</c:v>
                </c:pt>
                <c:pt idx="10">
                  <c:v>887.52</c:v>
                </c:pt>
                <c:pt idx="11">
                  <c:v>390.0</c:v>
                </c:pt>
                <c:pt idx="12">
                  <c:v>0.0</c:v>
                </c:pt>
                <c:pt idx="13">
                  <c:v>630.0</c:v>
                </c:pt>
                <c:pt idx="14">
                  <c:v>450.0</c:v>
                </c:pt>
                <c:pt idx="15">
                  <c:v>0.0</c:v>
                </c:pt>
                <c:pt idx="16">
                  <c:v>670.0</c:v>
                </c:pt>
                <c:pt idx="17">
                  <c:v>960.0</c:v>
                </c:pt>
                <c:pt idx="18">
                  <c:v>620.0</c:v>
                </c:pt>
                <c:pt idx="19">
                  <c:v>0.0</c:v>
                </c:pt>
                <c:pt idx="20">
                  <c:v>1015.19</c:v>
                </c:pt>
                <c:pt idx="21">
                  <c:v>0.0</c:v>
                </c:pt>
                <c:pt idx="22">
                  <c:v>1243.53</c:v>
                </c:pt>
                <c:pt idx="23">
                  <c:v>0.0</c:v>
                </c:pt>
                <c:pt idx="24">
                  <c:v>230.0</c:v>
                </c:pt>
                <c:pt idx="25">
                  <c:v>98.46</c:v>
                </c:pt>
                <c:pt idx="26">
                  <c:v>970.0</c:v>
                </c:pt>
                <c:pt idx="27">
                  <c:v>660.0</c:v>
                </c:pt>
                <c:pt idx="28">
                  <c:v>760.0</c:v>
                </c:pt>
                <c:pt idx="29">
                  <c:v>930.0</c:v>
                </c:pt>
                <c:pt idx="30">
                  <c:v>1408.4</c:v>
                </c:pt>
                <c:pt idx="31">
                  <c:v>1194.49</c:v>
                </c:pt>
                <c:pt idx="32">
                  <c:v>731.76</c:v>
                </c:pt>
                <c:pt idx="33">
                  <c:v>923.3099999999999</c:v>
                </c:pt>
                <c:pt idx="34">
                  <c:v>86.81</c:v>
                </c:pt>
                <c:pt idx="35">
                  <c:v>667.66</c:v>
                </c:pt>
                <c:pt idx="36">
                  <c:v>532.29</c:v>
                </c:pt>
                <c:pt idx="37">
                  <c:v>399.0</c:v>
                </c:pt>
                <c:pt idx="38">
                  <c:v>2096.0</c:v>
                </c:pt>
                <c:pt idx="39">
                  <c:v>310.34</c:v>
                </c:pt>
                <c:pt idx="40">
                  <c:v>780.0</c:v>
                </c:pt>
                <c:pt idx="41">
                  <c:v>1288.0</c:v>
                </c:pt>
                <c:pt idx="42">
                  <c:v>0.0</c:v>
                </c:pt>
                <c:pt idx="43">
                  <c:v>0.0</c:v>
                </c:pt>
                <c:pt idx="44">
                  <c:v>40.26</c:v>
                </c:pt>
                <c:pt idx="45">
                  <c:v>759.0</c:v>
                </c:pt>
                <c:pt idx="46">
                  <c:v>1401.61</c:v>
                </c:pt>
                <c:pt idx="47">
                  <c:v>1117.55</c:v>
                </c:pt>
                <c:pt idx="48">
                  <c:v>1211.38</c:v>
                </c:pt>
              </c:numCache>
            </c:numRef>
          </c:val>
        </c:ser>
        <c:ser>
          <c:idx val="1"/>
          <c:order val="1"/>
          <c:tx>
            <c:strRef>
              <c:f>'Primary sources of income'!$A$41</c:f>
              <c:strCache>
                <c:ptCount val="1"/>
                <c:pt idx="0">
                  <c:v>Day Use</c:v>
                </c:pt>
              </c:strCache>
            </c:strRef>
          </c:tx>
          <c:cat>
            <c:numRef>
              <c:f>'Primary sources of income'!$B$39:$AX$39</c:f>
              <c:numCache>
                <c:formatCode>mmm\-yy</c:formatCode>
                <c:ptCount val="49"/>
                <c:pt idx="0">
                  <c:v>37590.0</c:v>
                </c:pt>
                <c:pt idx="1">
                  <c:v>37621.0</c:v>
                </c:pt>
                <c:pt idx="2">
                  <c:v>37652.0</c:v>
                </c:pt>
                <c:pt idx="3">
                  <c:v>37680.0</c:v>
                </c:pt>
                <c:pt idx="4">
                  <c:v>37711.0</c:v>
                </c:pt>
                <c:pt idx="5">
                  <c:v>37741.0</c:v>
                </c:pt>
                <c:pt idx="6">
                  <c:v>37772.0</c:v>
                </c:pt>
                <c:pt idx="7">
                  <c:v>37802.0</c:v>
                </c:pt>
                <c:pt idx="8">
                  <c:v>37833.0</c:v>
                </c:pt>
                <c:pt idx="9">
                  <c:v>37864.0</c:v>
                </c:pt>
                <c:pt idx="10">
                  <c:v>37894.0</c:v>
                </c:pt>
                <c:pt idx="11">
                  <c:v>37925.0</c:v>
                </c:pt>
                <c:pt idx="12">
                  <c:v>37955.0</c:v>
                </c:pt>
                <c:pt idx="13">
                  <c:v>37986.0</c:v>
                </c:pt>
                <c:pt idx="14">
                  <c:v>38017.0</c:v>
                </c:pt>
                <c:pt idx="15">
                  <c:v>38046.0</c:v>
                </c:pt>
                <c:pt idx="16">
                  <c:v>38077.0</c:v>
                </c:pt>
                <c:pt idx="17">
                  <c:v>38107.0</c:v>
                </c:pt>
                <c:pt idx="18">
                  <c:v>38138.0</c:v>
                </c:pt>
                <c:pt idx="19">
                  <c:v>38168.0</c:v>
                </c:pt>
                <c:pt idx="20">
                  <c:v>38199.0</c:v>
                </c:pt>
                <c:pt idx="21">
                  <c:v>38230.0</c:v>
                </c:pt>
                <c:pt idx="22">
                  <c:v>38260.0</c:v>
                </c:pt>
                <c:pt idx="23">
                  <c:v>38291.0</c:v>
                </c:pt>
                <c:pt idx="24">
                  <c:v>38321.0</c:v>
                </c:pt>
                <c:pt idx="25">
                  <c:v>38352.0</c:v>
                </c:pt>
                <c:pt idx="26">
                  <c:v>38383.0</c:v>
                </c:pt>
                <c:pt idx="27">
                  <c:v>38411.0</c:v>
                </c:pt>
                <c:pt idx="28">
                  <c:v>38442.0</c:v>
                </c:pt>
                <c:pt idx="29">
                  <c:v>38472.0</c:v>
                </c:pt>
                <c:pt idx="30">
                  <c:v>38503.0</c:v>
                </c:pt>
                <c:pt idx="31">
                  <c:v>38533.0</c:v>
                </c:pt>
                <c:pt idx="32">
                  <c:v>38564.0</c:v>
                </c:pt>
                <c:pt idx="33">
                  <c:v>38595.0</c:v>
                </c:pt>
                <c:pt idx="34">
                  <c:v>38625.0</c:v>
                </c:pt>
                <c:pt idx="35">
                  <c:v>38656.0</c:v>
                </c:pt>
                <c:pt idx="36">
                  <c:v>38686.0</c:v>
                </c:pt>
                <c:pt idx="37">
                  <c:v>38717.0</c:v>
                </c:pt>
                <c:pt idx="38">
                  <c:v>38748.0</c:v>
                </c:pt>
                <c:pt idx="39">
                  <c:v>38776.0</c:v>
                </c:pt>
                <c:pt idx="40">
                  <c:v>38807.0</c:v>
                </c:pt>
                <c:pt idx="41">
                  <c:v>38837.0</c:v>
                </c:pt>
                <c:pt idx="42">
                  <c:v>38868.0</c:v>
                </c:pt>
                <c:pt idx="43">
                  <c:v>38898.0</c:v>
                </c:pt>
                <c:pt idx="44">
                  <c:v>38929.0</c:v>
                </c:pt>
                <c:pt idx="45">
                  <c:v>38960.0</c:v>
                </c:pt>
                <c:pt idx="46">
                  <c:v>38990.0</c:v>
                </c:pt>
                <c:pt idx="47">
                  <c:v>39021.0</c:v>
                </c:pt>
                <c:pt idx="48">
                  <c:v>39051.0</c:v>
                </c:pt>
              </c:numCache>
            </c:numRef>
          </c:cat>
          <c:val>
            <c:numRef>
              <c:f>'Primary sources of income'!$B$41:$AX$41</c:f>
              <c:numCache>
                <c:formatCode>"$"#,##0_);[Red]\("$"#,##0\)</c:formatCode>
                <c:ptCount val="49"/>
                <c:pt idx="0">
                  <c:v>260.0</c:v>
                </c:pt>
                <c:pt idx="1">
                  <c:v>300.0</c:v>
                </c:pt>
                <c:pt idx="2">
                  <c:v>300.23</c:v>
                </c:pt>
                <c:pt idx="3">
                  <c:v>451.0</c:v>
                </c:pt>
                <c:pt idx="4">
                  <c:v>589.0</c:v>
                </c:pt>
                <c:pt idx="5">
                  <c:v>536.49</c:v>
                </c:pt>
                <c:pt idx="6">
                  <c:v>651.0</c:v>
                </c:pt>
                <c:pt idx="7">
                  <c:v>434.0</c:v>
                </c:pt>
                <c:pt idx="8">
                  <c:v>549.0</c:v>
                </c:pt>
                <c:pt idx="9">
                  <c:v>685.5</c:v>
                </c:pt>
                <c:pt idx="10">
                  <c:v>304.0</c:v>
                </c:pt>
                <c:pt idx="11">
                  <c:v>580.0</c:v>
                </c:pt>
                <c:pt idx="12">
                  <c:v>325.0</c:v>
                </c:pt>
                <c:pt idx="13">
                  <c:v>526.0</c:v>
                </c:pt>
                <c:pt idx="14">
                  <c:v>574.0</c:v>
                </c:pt>
                <c:pt idx="15">
                  <c:v>598.0</c:v>
                </c:pt>
                <c:pt idx="16">
                  <c:v>418.0</c:v>
                </c:pt>
                <c:pt idx="17">
                  <c:v>396.0</c:v>
                </c:pt>
                <c:pt idx="18">
                  <c:v>510.0</c:v>
                </c:pt>
                <c:pt idx="19">
                  <c:v>1032.68</c:v>
                </c:pt>
                <c:pt idx="20">
                  <c:v>805.04</c:v>
                </c:pt>
                <c:pt idx="21">
                  <c:v>470.34</c:v>
                </c:pt>
                <c:pt idx="22">
                  <c:v>455.46</c:v>
                </c:pt>
                <c:pt idx="23">
                  <c:v>475.27</c:v>
                </c:pt>
                <c:pt idx="24">
                  <c:v>451.49</c:v>
                </c:pt>
                <c:pt idx="25">
                  <c:v>433.87</c:v>
                </c:pt>
                <c:pt idx="26">
                  <c:v>445.05</c:v>
                </c:pt>
                <c:pt idx="27">
                  <c:v>520.07</c:v>
                </c:pt>
                <c:pt idx="28">
                  <c:v>627.28</c:v>
                </c:pt>
                <c:pt idx="29">
                  <c:v>673.14</c:v>
                </c:pt>
                <c:pt idx="30">
                  <c:v>1027.0</c:v>
                </c:pt>
                <c:pt idx="31">
                  <c:v>1038.84</c:v>
                </c:pt>
                <c:pt idx="32">
                  <c:v>844.97</c:v>
                </c:pt>
                <c:pt idx="33">
                  <c:v>1017.09</c:v>
                </c:pt>
                <c:pt idx="34">
                  <c:v>752.9299999999999</c:v>
                </c:pt>
                <c:pt idx="35">
                  <c:v>697.14</c:v>
                </c:pt>
                <c:pt idx="36">
                  <c:v>511.63</c:v>
                </c:pt>
                <c:pt idx="37">
                  <c:v>789.87</c:v>
                </c:pt>
                <c:pt idx="38">
                  <c:v>457.38</c:v>
                </c:pt>
                <c:pt idx="39">
                  <c:v>535.97</c:v>
                </c:pt>
                <c:pt idx="40">
                  <c:v>572.45</c:v>
                </c:pt>
                <c:pt idx="41">
                  <c:v>1013.8</c:v>
                </c:pt>
                <c:pt idx="42">
                  <c:v>971.09</c:v>
                </c:pt>
                <c:pt idx="43">
                  <c:v>1116.26</c:v>
                </c:pt>
                <c:pt idx="44">
                  <c:v>679.29</c:v>
                </c:pt>
                <c:pt idx="45">
                  <c:v>903.72</c:v>
                </c:pt>
                <c:pt idx="46">
                  <c:v>807.35</c:v>
                </c:pt>
                <c:pt idx="47">
                  <c:v>906.35</c:v>
                </c:pt>
                <c:pt idx="48">
                  <c:v>577.87</c:v>
                </c:pt>
              </c:numCache>
            </c:numRef>
          </c:val>
        </c:ser>
        <c:ser>
          <c:idx val="2"/>
          <c:order val="2"/>
          <c:tx>
            <c:strRef>
              <c:f>'Primary sources of income'!$A$42</c:f>
              <c:strCache>
                <c:ptCount val="1"/>
                <c:pt idx="0">
                  <c:v>Membership Fees</c:v>
                </c:pt>
              </c:strCache>
            </c:strRef>
          </c:tx>
          <c:cat>
            <c:numRef>
              <c:f>'Primary sources of income'!$B$39:$AX$39</c:f>
              <c:numCache>
                <c:formatCode>mmm\-yy</c:formatCode>
                <c:ptCount val="49"/>
                <c:pt idx="0">
                  <c:v>37590.0</c:v>
                </c:pt>
                <c:pt idx="1">
                  <c:v>37621.0</c:v>
                </c:pt>
                <c:pt idx="2">
                  <c:v>37652.0</c:v>
                </c:pt>
                <c:pt idx="3">
                  <c:v>37680.0</c:v>
                </c:pt>
                <c:pt idx="4">
                  <c:v>37711.0</c:v>
                </c:pt>
                <c:pt idx="5">
                  <c:v>37741.0</c:v>
                </c:pt>
                <c:pt idx="6">
                  <c:v>37772.0</c:v>
                </c:pt>
                <c:pt idx="7">
                  <c:v>37802.0</c:v>
                </c:pt>
                <c:pt idx="8">
                  <c:v>37833.0</c:v>
                </c:pt>
                <c:pt idx="9">
                  <c:v>37864.0</c:v>
                </c:pt>
                <c:pt idx="10">
                  <c:v>37894.0</c:v>
                </c:pt>
                <c:pt idx="11">
                  <c:v>37925.0</c:v>
                </c:pt>
                <c:pt idx="12">
                  <c:v>37955.0</c:v>
                </c:pt>
                <c:pt idx="13">
                  <c:v>37986.0</c:v>
                </c:pt>
                <c:pt idx="14">
                  <c:v>38017.0</c:v>
                </c:pt>
                <c:pt idx="15">
                  <c:v>38046.0</c:v>
                </c:pt>
                <c:pt idx="16">
                  <c:v>38077.0</c:v>
                </c:pt>
                <c:pt idx="17">
                  <c:v>38107.0</c:v>
                </c:pt>
                <c:pt idx="18">
                  <c:v>38138.0</c:v>
                </c:pt>
                <c:pt idx="19">
                  <c:v>38168.0</c:v>
                </c:pt>
                <c:pt idx="20">
                  <c:v>38199.0</c:v>
                </c:pt>
                <c:pt idx="21">
                  <c:v>38230.0</c:v>
                </c:pt>
                <c:pt idx="22">
                  <c:v>38260.0</c:v>
                </c:pt>
                <c:pt idx="23">
                  <c:v>38291.0</c:v>
                </c:pt>
                <c:pt idx="24">
                  <c:v>38321.0</c:v>
                </c:pt>
                <c:pt idx="25">
                  <c:v>38352.0</c:v>
                </c:pt>
                <c:pt idx="26">
                  <c:v>38383.0</c:v>
                </c:pt>
                <c:pt idx="27">
                  <c:v>38411.0</c:v>
                </c:pt>
                <c:pt idx="28">
                  <c:v>38442.0</c:v>
                </c:pt>
                <c:pt idx="29">
                  <c:v>38472.0</c:v>
                </c:pt>
                <c:pt idx="30">
                  <c:v>38503.0</c:v>
                </c:pt>
                <c:pt idx="31">
                  <c:v>38533.0</c:v>
                </c:pt>
                <c:pt idx="32">
                  <c:v>38564.0</c:v>
                </c:pt>
                <c:pt idx="33">
                  <c:v>38595.0</c:v>
                </c:pt>
                <c:pt idx="34">
                  <c:v>38625.0</c:v>
                </c:pt>
                <c:pt idx="35">
                  <c:v>38656.0</c:v>
                </c:pt>
                <c:pt idx="36">
                  <c:v>38686.0</c:v>
                </c:pt>
                <c:pt idx="37">
                  <c:v>38717.0</c:v>
                </c:pt>
                <c:pt idx="38">
                  <c:v>38748.0</c:v>
                </c:pt>
                <c:pt idx="39">
                  <c:v>38776.0</c:v>
                </c:pt>
                <c:pt idx="40">
                  <c:v>38807.0</c:v>
                </c:pt>
                <c:pt idx="41">
                  <c:v>38837.0</c:v>
                </c:pt>
                <c:pt idx="42">
                  <c:v>38868.0</c:v>
                </c:pt>
                <c:pt idx="43">
                  <c:v>38898.0</c:v>
                </c:pt>
                <c:pt idx="44">
                  <c:v>38929.0</c:v>
                </c:pt>
                <c:pt idx="45">
                  <c:v>38960.0</c:v>
                </c:pt>
                <c:pt idx="46">
                  <c:v>38990.0</c:v>
                </c:pt>
                <c:pt idx="47">
                  <c:v>39021.0</c:v>
                </c:pt>
                <c:pt idx="48">
                  <c:v>39051.0</c:v>
                </c:pt>
              </c:numCache>
            </c:numRef>
          </c:cat>
          <c:val>
            <c:numRef>
              <c:f>'Primary sources of income'!$B$42:$AX$42</c:f>
              <c:numCache>
                <c:formatCode>"$"#,##0_);[Red]\("$"#,##0\)</c:formatCode>
                <c:ptCount val="49"/>
                <c:pt idx="0">
                  <c:v>532.0</c:v>
                </c:pt>
                <c:pt idx="1">
                  <c:v>795.0</c:v>
                </c:pt>
                <c:pt idx="2">
                  <c:v>947.0</c:v>
                </c:pt>
                <c:pt idx="3">
                  <c:v>1075.06</c:v>
                </c:pt>
                <c:pt idx="4">
                  <c:v>1175.0</c:v>
                </c:pt>
                <c:pt idx="5">
                  <c:v>1302.0</c:v>
                </c:pt>
                <c:pt idx="6">
                  <c:v>1418.0</c:v>
                </c:pt>
                <c:pt idx="7">
                  <c:v>871.0</c:v>
                </c:pt>
                <c:pt idx="8">
                  <c:v>2045.0</c:v>
                </c:pt>
                <c:pt idx="9">
                  <c:v>1563.91</c:v>
                </c:pt>
                <c:pt idx="10">
                  <c:v>1230.0</c:v>
                </c:pt>
                <c:pt idx="11">
                  <c:v>1507.0</c:v>
                </c:pt>
                <c:pt idx="12">
                  <c:v>965.0</c:v>
                </c:pt>
                <c:pt idx="13">
                  <c:v>1091.0</c:v>
                </c:pt>
                <c:pt idx="14">
                  <c:v>997.0</c:v>
                </c:pt>
                <c:pt idx="15">
                  <c:v>1460.0</c:v>
                </c:pt>
                <c:pt idx="16">
                  <c:v>1189.0</c:v>
                </c:pt>
                <c:pt idx="17">
                  <c:v>1434.0</c:v>
                </c:pt>
                <c:pt idx="18">
                  <c:v>1577.0</c:v>
                </c:pt>
                <c:pt idx="19">
                  <c:v>1698.14</c:v>
                </c:pt>
                <c:pt idx="20">
                  <c:v>2314.76</c:v>
                </c:pt>
                <c:pt idx="21">
                  <c:v>2066.79</c:v>
                </c:pt>
                <c:pt idx="22">
                  <c:v>1749.35</c:v>
                </c:pt>
                <c:pt idx="23">
                  <c:v>803.23</c:v>
                </c:pt>
                <c:pt idx="24">
                  <c:v>606.5</c:v>
                </c:pt>
                <c:pt idx="25">
                  <c:v>1082.52</c:v>
                </c:pt>
                <c:pt idx="26">
                  <c:v>656.95</c:v>
                </c:pt>
                <c:pt idx="27">
                  <c:v>1371.01</c:v>
                </c:pt>
                <c:pt idx="28">
                  <c:v>1741.91</c:v>
                </c:pt>
                <c:pt idx="29">
                  <c:v>1158.53</c:v>
                </c:pt>
                <c:pt idx="30">
                  <c:v>1516.02</c:v>
                </c:pt>
                <c:pt idx="31">
                  <c:v>1283.72</c:v>
                </c:pt>
                <c:pt idx="32">
                  <c:v>1604.43</c:v>
                </c:pt>
                <c:pt idx="33">
                  <c:v>1335.64</c:v>
                </c:pt>
                <c:pt idx="34">
                  <c:v>1172.6</c:v>
                </c:pt>
                <c:pt idx="35">
                  <c:v>1172.48</c:v>
                </c:pt>
                <c:pt idx="36">
                  <c:v>647.79</c:v>
                </c:pt>
                <c:pt idx="37">
                  <c:v>1006.42</c:v>
                </c:pt>
                <c:pt idx="38">
                  <c:v>719.62</c:v>
                </c:pt>
                <c:pt idx="39">
                  <c:v>1415.27</c:v>
                </c:pt>
                <c:pt idx="40">
                  <c:v>698.0599999999999</c:v>
                </c:pt>
                <c:pt idx="41">
                  <c:v>1212.42</c:v>
                </c:pt>
                <c:pt idx="42">
                  <c:v>1508.7</c:v>
                </c:pt>
                <c:pt idx="43">
                  <c:v>1739.97</c:v>
                </c:pt>
                <c:pt idx="44">
                  <c:v>1132.32</c:v>
                </c:pt>
                <c:pt idx="45">
                  <c:v>1080.0</c:v>
                </c:pt>
                <c:pt idx="46">
                  <c:v>561.49</c:v>
                </c:pt>
                <c:pt idx="47">
                  <c:v>597.09</c:v>
                </c:pt>
                <c:pt idx="48">
                  <c:v>727.66</c:v>
                </c:pt>
              </c:numCache>
            </c:numRef>
          </c:val>
        </c:ser>
        <c:ser>
          <c:idx val="3"/>
          <c:order val="3"/>
          <c:tx>
            <c:strRef>
              <c:f>'Primary sources of income'!$A$43</c:f>
              <c:strCache>
                <c:ptCount val="1"/>
                <c:pt idx="0">
                  <c:v>Parts Sales</c:v>
                </c:pt>
              </c:strCache>
            </c:strRef>
          </c:tx>
          <c:cat>
            <c:numRef>
              <c:f>'Primary sources of income'!$B$39:$AX$39</c:f>
              <c:numCache>
                <c:formatCode>mmm\-yy</c:formatCode>
                <c:ptCount val="49"/>
                <c:pt idx="0">
                  <c:v>37590.0</c:v>
                </c:pt>
                <c:pt idx="1">
                  <c:v>37621.0</c:v>
                </c:pt>
                <c:pt idx="2">
                  <c:v>37652.0</c:v>
                </c:pt>
                <c:pt idx="3">
                  <c:v>37680.0</c:v>
                </c:pt>
                <c:pt idx="4">
                  <c:v>37711.0</c:v>
                </c:pt>
                <c:pt idx="5">
                  <c:v>37741.0</c:v>
                </c:pt>
                <c:pt idx="6">
                  <c:v>37772.0</c:v>
                </c:pt>
                <c:pt idx="7">
                  <c:v>37802.0</c:v>
                </c:pt>
                <c:pt idx="8">
                  <c:v>37833.0</c:v>
                </c:pt>
                <c:pt idx="9">
                  <c:v>37864.0</c:v>
                </c:pt>
                <c:pt idx="10">
                  <c:v>37894.0</c:v>
                </c:pt>
                <c:pt idx="11">
                  <c:v>37925.0</c:v>
                </c:pt>
                <c:pt idx="12">
                  <c:v>37955.0</c:v>
                </c:pt>
                <c:pt idx="13">
                  <c:v>37986.0</c:v>
                </c:pt>
                <c:pt idx="14">
                  <c:v>38017.0</c:v>
                </c:pt>
                <c:pt idx="15">
                  <c:v>38046.0</c:v>
                </c:pt>
                <c:pt idx="16">
                  <c:v>38077.0</c:v>
                </c:pt>
                <c:pt idx="17">
                  <c:v>38107.0</c:v>
                </c:pt>
                <c:pt idx="18">
                  <c:v>38138.0</c:v>
                </c:pt>
                <c:pt idx="19">
                  <c:v>38168.0</c:v>
                </c:pt>
                <c:pt idx="20">
                  <c:v>38199.0</c:v>
                </c:pt>
                <c:pt idx="21">
                  <c:v>38230.0</c:v>
                </c:pt>
                <c:pt idx="22">
                  <c:v>38260.0</c:v>
                </c:pt>
                <c:pt idx="23">
                  <c:v>38291.0</c:v>
                </c:pt>
                <c:pt idx="24">
                  <c:v>38321.0</c:v>
                </c:pt>
                <c:pt idx="25">
                  <c:v>38352.0</c:v>
                </c:pt>
                <c:pt idx="26">
                  <c:v>38383.0</c:v>
                </c:pt>
                <c:pt idx="27">
                  <c:v>38411.0</c:v>
                </c:pt>
                <c:pt idx="28">
                  <c:v>38442.0</c:v>
                </c:pt>
                <c:pt idx="29">
                  <c:v>38472.0</c:v>
                </c:pt>
                <c:pt idx="30">
                  <c:v>38503.0</c:v>
                </c:pt>
                <c:pt idx="31">
                  <c:v>38533.0</c:v>
                </c:pt>
                <c:pt idx="32">
                  <c:v>38564.0</c:v>
                </c:pt>
                <c:pt idx="33">
                  <c:v>38595.0</c:v>
                </c:pt>
                <c:pt idx="34">
                  <c:v>38625.0</c:v>
                </c:pt>
                <c:pt idx="35">
                  <c:v>38656.0</c:v>
                </c:pt>
                <c:pt idx="36">
                  <c:v>38686.0</c:v>
                </c:pt>
                <c:pt idx="37">
                  <c:v>38717.0</c:v>
                </c:pt>
                <c:pt idx="38">
                  <c:v>38748.0</c:v>
                </c:pt>
                <c:pt idx="39">
                  <c:v>38776.0</c:v>
                </c:pt>
                <c:pt idx="40">
                  <c:v>38807.0</c:v>
                </c:pt>
                <c:pt idx="41">
                  <c:v>38837.0</c:v>
                </c:pt>
                <c:pt idx="42">
                  <c:v>38868.0</c:v>
                </c:pt>
                <c:pt idx="43">
                  <c:v>38898.0</c:v>
                </c:pt>
                <c:pt idx="44">
                  <c:v>38929.0</c:v>
                </c:pt>
                <c:pt idx="45">
                  <c:v>38960.0</c:v>
                </c:pt>
                <c:pt idx="46">
                  <c:v>38990.0</c:v>
                </c:pt>
                <c:pt idx="47">
                  <c:v>39021.0</c:v>
                </c:pt>
                <c:pt idx="48">
                  <c:v>39051.0</c:v>
                </c:pt>
              </c:numCache>
            </c:numRef>
          </c:cat>
          <c:val>
            <c:numRef>
              <c:f>'Primary sources of income'!$B$43:$AX$43</c:f>
              <c:numCache>
                <c:formatCode>"$"#,##0_);[Red]\("$"#,##0\)</c:formatCode>
                <c:ptCount val="49"/>
                <c:pt idx="0">
                  <c:v>277.02</c:v>
                </c:pt>
                <c:pt idx="1">
                  <c:v>329.13</c:v>
                </c:pt>
                <c:pt idx="2">
                  <c:v>913.68</c:v>
                </c:pt>
                <c:pt idx="3">
                  <c:v>642.99</c:v>
                </c:pt>
                <c:pt idx="4">
                  <c:v>539.37</c:v>
                </c:pt>
                <c:pt idx="5">
                  <c:v>654.8</c:v>
                </c:pt>
                <c:pt idx="6">
                  <c:v>653.2</c:v>
                </c:pt>
                <c:pt idx="7">
                  <c:v>479.28</c:v>
                </c:pt>
                <c:pt idx="8">
                  <c:v>634.13</c:v>
                </c:pt>
                <c:pt idx="9">
                  <c:v>1084.85</c:v>
                </c:pt>
                <c:pt idx="10">
                  <c:v>-58.87</c:v>
                </c:pt>
                <c:pt idx="11">
                  <c:v>1311.77</c:v>
                </c:pt>
                <c:pt idx="12">
                  <c:v>250.24</c:v>
                </c:pt>
                <c:pt idx="13">
                  <c:v>562.84</c:v>
                </c:pt>
                <c:pt idx="14">
                  <c:v>507.45</c:v>
                </c:pt>
                <c:pt idx="15">
                  <c:v>603.54</c:v>
                </c:pt>
                <c:pt idx="16">
                  <c:v>622.0</c:v>
                </c:pt>
                <c:pt idx="17">
                  <c:v>842.39</c:v>
                </c:pt>
                <c:pt idx="18">
                  <c:v>559.38</c:v>
                </c:pt>
                <c:pt idx="19">
                  <c:v>738.73</c:v>
                </c:pt>
                <c:pt idx="20">
                  <c:v>832.11</c:v>
                </c:pt>
                <c:pt idx="21">
                  <c:v>226.81</c:v>
                </c:pt>
                <c:pt idx="22">
                  <c:v>801.28</c:v>
                </c:pt>
                <c:pt idx="23">
                  <c:v>376.34</c:v>
                </c:pt>
                <c:pt idx="24">
                  <c:v>839.46</c:v>
                </c:pt>
                <c:pt idx="25">
                  <c:v>771.46</c:v>
                </c:pt>
                <c:pt idx="26">
                  <c:v>475.89</c:v>
                </c:pt>
                <c:pt idx="27">
                  <c:v>482.73</c:v>
                </c:pt>
                <c:pt idx="28">
                  <c:v>1012.32</c:v>
                </c:pt>
                <c:pt idx="29">
                  <c:v>948.78</c:v>
                </c:pt>
                <c:pt idx="30">
                  <c:v>523.92</c:v>
                </c:pt>
                <c:pt idx="31">
                  <c:v>1194.57</c:v>
                </c:pt>
                <c:pt idx="32">
                  <c:v>1161.1</c:v>
                </c:pt>
                <c:pt idx="33">
                  <c:v>373.94</c:v>
                </c:pt>
                <c:pt idx="34">
                  <c:v>966.59</c:v>
                </c:pt>
                <c:pt idx="35">
                  <c:v>-124.8</c:v>
                </c:pt>
                <c:pt idx="36">
                  <c:v>206.83</c:v>
                </c:pt>
                <c:pt idx="37">
                  <c:v>407.93</c:v>
                </c:pt>
                <c:pt idx="38">
                  <c:v>631.86</c:v>
                </c:pt>
                <c:pt idx="39">
                  <c:v>1045.76</c:v>
                </c:pt>
                <c:pt idx="40">
                  <c:v>756.65</c:v>
                </c:pt>
                <c:pt idx="41">
                  <c:v>551.13</c:v>
                </c:pt>
                <c:pt idx="42">
                  <c:v>573.87</c:v>
                </c:pt>
                <c:pt idx="43">
                  <c:v>746.85</c:v>
                </c:pt>
                <c:pt idx="44">
                  <c:v>503.95</c:v>
                </c:pt>
                <c:pt idx="45">
                  <c:v>811.02</c:v>
                </c:pt>
                <c:pt idx="46">
                  <c:v>284.44</c:v>
                </c:pt>
                <c:pt idx="47">
                  <c:v>342.97</c:v>
                </c:pt>
                <c:pt idx="48">
                  <c:v>923.26</c:v>
                </c:pt>
              </c:numCache>
            </c:numRef>
          </c:val>
        </c:ser>
        <c:axId val="461518808"/>
        <c:axId val="461522072"/>
      </c:areaChart>
      <c:dateAx>
        <c:axId val="461518808"/>
        <c:scaling>
          <c:orientation val="minMax"/>
        </c:scaling>
        <c:axPos val="b"/>
        <c:numFmt formatCode="mmm\-yy" sourceLinked="1"/>
        <c:tickLblPos val="nextTo"/>
        <c:crossAx val="461522072"/>
        <c:crosses val="autoZero"/>
        <c:auto val="1"/>
        <c:lblOffset val="100"/>
      </c:dateAx>
      <c:valAx>
        <c:axId val="461522072"/>
        <c:scaling>
          <c:orientation val="minMax"/>
        </c:scaling>
        <c:axPos val="l"/>
        <c:majorGridlines/>
        <c:numFmt formatCode="&quot;$&quot;#,##0_);[Red]\(&quot;$&quot;#,##0\)" sourceLinked="1"/>
        <c:tickLblPos val="nextTo"/>
        <c:crossAx val="461518808"/>
        <c:crosses val="autoZero"/>
        <c:crossBetween val="midCat"/>
      </c:valAx>
    </c:plotArea>
    <c:legend>
      <c:legendPos val="b"/>
      <c:layout/>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plotArea>
      <c:layout/>
      <c:lineChart>
        <c:grouping val="standard"/>
        <c:ser>
          <c:idx val="0"/>
          <c:order val="0"/>
          <c:tx>
            <c:strRef>
              <c:f>'income vs expense &amp; assets'!$A$56</c:f>
              <c:strCache>
                <c:ptCount val="1"/>
                <c:pt idx="0">
                  <c:v>Total Revenue </c:v>
                </c:pt>
              </c:strCache>
            </c:strRef>
          </c:tx>
          <c:spPr>
            <a:ln w="6350">
              <a:solidFill>
                <a:schemeClr val="tx2"/>
              </a:solidFill>
            </a:ln>
          </c:spPr>
          <c:marker>
            <c:symbol val="none"/>
          </c:marker>
          <c:trendline>
            <c:trendlineType val="linear"/>
          </c:trendline>
          <c:trendline>
            <c:spPr>
              <a:ln w="31750">
                <a:solidFill>
                  <a:schemeClr val="tx2"/>
                </a:solidFill>
              </a:ln>
            </c:spPr>
            <c:trendlineType val="movingAvg"/>
            <c:period val="4"/>
          </c:trendline>
          <c:cat>
            <c:numRef>
              <c:f>'income vs expense &amp; assets'!$B$55:$AX$55</c:f>
              <c:numCache>
                <c:formatCode>mmm\-yy</c:formatCode>
                <c:ptCount val="49"/>
                <c:pt idx="0">
                  <c:v>37590.0</c:v>
                </c:pt>
                <c:pt idx="1">
                  <c:v>37621.0</c:v>
                </c:pt>
                <c:pt idx="2">
                  <c:v>37652.0</c:v>
                </c:pt>
                <c:pt idx="3">
                  <c:v>37680.0</c:v>
                </c:pt>
                <c:pt idx="4">
                  <c:v>37711.0</c:v>
                </c:pt>
                <c:pt idx="5">
                  <c:v>37741.0</c:v>
                </c:pt>
                <c:pt idx="6">
                  <c:v>37772.0</c:v>
                </c:pt>
                <c:pt idx="7">
                  <c:v>37802.0</c:v>
                </c:pt>
                <c:pt idx="8">
                  <c:v>37833.0</c:v>
                </c:pt>
                <c:pt idx="9">
                  <c:v>37864.0</c:v>
                </c:pt>
                <c:pt idx="10">
                  <c:v>37894.0</c:v>
                </c:pt>
                <c:pt idx="11">
                  <c:v>37925.0</c:v>
                </c:pt>
                <c:pt idx="12">
                  <c:v>37955.0</c:v>
                </c:pt>
                <c:pt idx="13">
                  <c:v>37986.0</c:v>
                </c:pt>
                <c:pt idx="14">
                  <c:v>38017.0</c:v>
                </c:pt>
                <c:pt idx="15">
                  <c:v>38046.0</c:v>
                </c:pt>
                <c:pt idx="16">
                  <c:v>38077.0</c:v>
                </c:pt>
                <c:pt idx="17">
                  <c:v>38107.0</c:v>
                </c:pt>
                <c:pt idx="18">
                  <c:v>38138.0</c:v>
                </c:pt>
                <c:pt idx="19">
                  <c:v>38168.0</c:v>
                </c:pt>
                <c:pt idx="20">
                  <c:v>38199.0</c:v>
                </c:pt>
                <c:pt idx="21">
                  <c:v>38230.0</c:v>
                </c:pt>
                <c:pt idx="22">
                  <c:v>38260.0</c:v>
                </c:pt>
                <c:pt idx="23">
                  <c:v>38291.0</c:v>
                </c:pt>
                <c:pt idx="24">
                  <c:v>38321.0</c:v>
                </c:pt>
                <c:pt idx="25">
                  <c:v>38352.0</c:v>
                </c:pt>
                <c:pt idx="26">
                  <c:v>38383.0</c:v>
                </c:pt>
                <c:pt idx="27">
                  <c:v>38411.0</c:v>
                </c:pt>
                <c:pt idx="28">
                  <c:v>38442.0</c:v>
                </c:pt>
                <c:pt idx="29">
                  <c:v>38472.0</c:v>
                </c:pt>
                <c:pt idx="30">
                  <c:v>38503.0</c:v>
                </c:pt>
                <c:pt idx="31">
                  <c:v>38533.0</c:v>
                </c:pt>
                <c:pt idx="32">
                  <c:v>38564.0</c:v>
                </c:pt>
                <c:pt idx="33">
                  <c:v>38595.0</c:v>
                </c:pt>
                <c:pt idx="34">
                  <c:v>38625.0</c:v>
                </c:pt>
                <c:pt idx="35">
                  <c:v>38656.0</c:v>
                </c:pt>
                <c:pt idx="36">
                  <c:v>38686.0</c:v>
                </c:pt>
                <c:pt idx="37">
                  <c:v>38717.0</c:v>
                </c:pt>
                <c:pt idx="38">
                  <c:v>38748.0</c:v>
                </c:pt>
                <c:pt idx="39">
                  <c:v>38776.0</c:v>
                </c:pt>
                <c:pt idx="40">
                  <c:v>38807.0</c:v>
                </c:pt>
                <c:pt idx="41">
                  <c:v>38837.0</c:v>
                </c:pt>
                <c:pt idx="42">
                  <c:v>38868.0</c:v>
                </c:pt>
                <c:pt idx="43">
                  <c:v>38898.0</c:v>
                </c:pt>
                <c:pt idx="44">
                  <c:v>38929.0</c:v>
                </c:pt>
                <c:pt idx="45">
                  <c:v>38960.0</c:v>
                </c:pt>
                <c:pt idx="46">
                  <c:v>38990.0</c:v>
                </c:pt>
                <c:pt idx="47">
                  <c:v>39021.0</c:v>
                </c:pt>
                <c:pt idx="48">
                  <c:v>39051.0</c:v>
                </c:pt>
              </c:numCache>
            </c:numRef>
          </c:cat>
          <c:val>
            <c:numRef>
              <c:f>'income vs expense &amp; assets'!$B$56:$AX$56</c:f>
              <c:numCache>
                <c:formatCode>"$"#,##0_);[Red]\("$"#,##0\)</c:formatCode>
                <c:ptCount val="49"/>
                <c:pt idx="0">
                  <c:v>2353.94</c:v>
                </c:pt>
                <c:pt idx="1">
                  <c:v>1875.09</c:v>
                </c:pt>
                <c:pt idx="2">
                  <c:v>2660.02</c:v>
                </c:pt>
                <c:pt idx="3">
                  <c:v>2620.0</c:v>
                </c:pt>
                <c:pt idx="4">
                  <c:v>2604.3</c:v>
                </c:pt>
                <c:pt idx="5">
                  <c:v>3494.25</c:v>
                </c:pt>
                <c:pt idx="6">
                  <c:v>3196.21</c:v>
                </c:pt>
                <c:pt idx="7">
                  <c:v>2284.92</c:v>
                </c:pt>
                <c:pt idx="8">
                  <c:v>3568.7</c:v>
                </c:pt>
                <c:pt idx="9">
                  <c:v>3748.22</c:v>
                </c:pt>
                <c:pt idx="10">
                  <c:v>2590.61</c:v>
                </c:pt>
                <c:pt idx="11">
                  <c:v>3859.7</c:v>
                </c:pt>
                <c:pt idx="12">
                  <c:v>2665.2</c:v>
                </c:pt>
                <c:pt idx="13">
                  <c:v>2825.79</c:v>
                </c:pt>
                <c:pt idx="14">
                  <c:v>2650.34</c:v>
                </c:pt>
                <c:pt idx="15">
                  <c:v>2678.88</c:v>
                </c:pt>
                <c:pt idx="16">
                  <c:v>4932.51</c:v>
                </c:pt>
                <c:pt idx="17">
                  <c:v>3809.67</c:v>
                </c:pt>
                <c:pt idx="18">
                  <c:v>3379.99</c:v>
                </c:pt>
                <c:pt idx="19">
                  <c:v>3625.12</c:v>
                </c:pt>
                <c:pt idx="20">
                  <c:v>5857.47</c:v>
                </c:pt>
                <c:pt idx="21">
                  <c:v>3982.64</c:v>
                </c:pt>
                <c:pt idx="22">
                  <c:v>27198.67</c:v>
                </c:pt>
                <c:pt idx="23">
                  <c:v>6197.88</c:v>
                </c:pt>
                <c:pt idx="24">
                  <c:v>9338.58</c:v>
                </c:pt>
                <c:pt idx="25">
                  <c:v>10892.81</c:v>
                </c:pt>
                <c:pt idx="26">
                  <c:v>2917.08</c:v>
                </c:pt>
                <c:pt idx="27">
                  <c:v>4610.03</c:v>
                </c:pt>
                <c:pt idx="28">
                  <c:v>4996.83</c:v>
                </c:pt>
                <c:pt idx="29">
                  <c:v>-1520.78</c:v>
                </c:pt>
                <c:pt idx="30">
                  <c:v>4743.08</c:v>
                </c:pt>
                <c:pt idx="31">
                  <c:v>5089.23</c:v>
                </c:pt>
                <c:pt idx="32">
                  <c:v>4849.84</c:v>
                </c:pt>
                <c:pt idx="33">
                  <c:v>3758.56</c:v>
                </c:pt>
                <c:pt idx="34">
                  <c:v>3021.58</c:v>
                </c:pt>
                <c:pt idx="35">
                  <c:v>2789.7</c:v>
                </c:pt>
                <c:pt idx="36">
                  <c:v>2954.66</c:v>
                </c:pt>
                <c:pt idx="37">
                  <c:v>4212.66</c:v>
                </c:pt>
                <c:pt idx="38">
                  <c:v>4141.62</c:v>
                </c:pt>
                <c:pt idx="39">
                  <c:v>3721.02</c:v>
                </c:pt>
                <c:pt idx="40">
                  <c:v>2883.96</c:v>
                </c:pt>
                <c:pt idx="41">
                  <c:v>4651.02</c:v>
                </c:pt>
                <c:pt idx="42">
                  <c:v>3529.15</c:v>
                </c:pt>
                <c:pt idx="43">
                  <c:v>3970.3</c:v>
                </c:pt>
                <c:pt idx="44">
                  <c:v>2510.84</c:v>
                </c:pt>
                <c:pt idx="45">
                  <c:v>3671.78</c:v>
                </c:pt>
                <c:pt idx="46">
                  <c:v>3090.22</c:v>
                </c:pt>
                <c:pt idx="47">
                  <c:v>3641.89</c:v>
                </c:pt>
                <c:pt idx="48">
                  <c:v>4072.88</c:v>
                </c:pt>
              </c:numCache>
            </c:numRef>
          </c:val>
        </c:ser>
        <c:ser>
          <c:idx val="1"/>
          <c:order val="1"/>
          <c:tx>
            <c:strRef>
              <c:f>'income vs expense &amp; assets'!$A$57</c:f>
              <c:strCache>
                <c:ptCount val="1"/>
                <c:pt idx="0">
                  <c:v>Total Expenses </c:v>
                </c:pt>
              </c:strCache>
            </c:strRef>
          </c:tx>
          <c:spPr>
            <a:ln w="6350">
              <a:solidFill>
                <a:srgbClr val="FF0000"/>
              </a:solidFill>
            </a:ln>
          </c:spPr>
          <c:marker>
            <c:symbol val="none"/>
          </c:marker>
          <c:trendline>
            <c:spPr>
              <a:ln w="31750">
                <a:solidFill>
                  <a:srgbClr val="FF0000"/>
                </a:solidFill>
              </a:ln>
            </c:spPr>
            <c:trendlineType val="movingAvg"/>
            <c:period val="4"/>
          </c:trendline>
          <c:cat>
            <c:numRef>
              <c:f>'income vs expense &amp; assets'!$B$55:$AX$55</c:f>
              <c:numCache>
                <c:formatCode>mmm\-yy</c:formatCode>
                <c:ptCount val="49"/>
                <c:pt idx="0">
                  <c:v>37590.0</c:v>
                </c:pt>
                <c:pt idx="1">
                  <c:v>37621.0</c:v>
                </c:pt>
                <c:pt idx="2">
                  <c:v>37652.0</c:v>
                </c:pt>
                <c:pt idx="3">
                  <c:v>37680.0</c:v>
                </c:pt>
                <c:pt idx="4">
                  <c:v>37711.0</c:v>
                </c:pt>
                <c:pt idx="5">
                  <c:v>37741.0</c:v>
                </c:pt>
                <c:pt idx="6">
                  <c:v>37772.0</c:v>
                </c:pt>
                <c:pt idx="7">
                  <c:v>37802.0</c:v>
                </c:pt>
                <c:pt idx="8">
                  <c:v>37833.0</c:v>
                </c:pt>
                <c:pt idx="9">
                  <c:v>37864.0</c:v>
                </c:pt>
                <c:pt idx="10">
                  <c:v>37894.0</c:v>
                </c:pt>
                <c:pt idx="11">
                  <c:v>37925.0</c:v>
                </c:pt>
                <c:pt idx="12">
                  <c:v>37955.0</c:v>
                </c:pt>
                <c:pt idx="13">
                  <c:v>37986.0</c:v>
                </c:pt>
                <c:pt idx="14">
                  <c:v>38017.0</c:v>
                </c:pt>
                <c:pt idx="15">
                  <c:v>38046.0</c:v>
                </c:pt>
                <c:pt idx="16">
                  <c:v>38077.0</c:v>
                </c:pt>
                <c:pt idx="17">
                  <c:v>38107.0</c:v>
                </c:pt>
                <c:pt idx="18">
                  <c:v>38138.0</c:v>
                </c:pt>
                <c:pt idx="19">
                  <c:v>38168.0</c:v>
                </c:pt>
                <c:pt idx="20">
                  <c:v>38199.0</c:v>
                </c:pt>
                <c:pt idx="21">
                  <c:v>38230.0</c:v>
                </c:pt>
                <c:pt idx="22">
                  <c:v>38260.0</c:v>
                </c:pt>
                <c:pt idx="23">
                  <c:v>38291.0</c:v>
                </c:pt>
                <c:pt idx="24">
                  <c:v>38321.0</c:v>
                </c:pt>
                <c:pt idx="25">
                  <c:v>38352.0</c:v>
                </c:pt>
                <c:pt idx="26">
                  <c:v>38383.0</c:v>
                </c:pt>
                <c:pt idx="27">
                  <c:v>38411.0</c:v>
                </c:pt>
                <c:pt idx="28">
                  <c:v>38442.0</c:v>
                </c:pt>
                <c:pt idx="29">
                  <c:v>38472.0</c:v>
                </c:pt>
                <c:pt idx="30">
                  <c:v>38503.0</c:v>
                </c:pt>
                <c:pt idx="31">
                  <c:v>38533.0</c:v>
                </c:pt>
                <c:pt idx="32">
                  <c:v>38564.0</c:v>
                </c:pt>
                <c:pt idx="33">
                  <c:v>38595.0</c:v>
                </c:pt>
                <c:pt idx="34">
                  <c:v>38625.0</c:v>
                </c:pt>
                <c:pt idx="35">
                  <c:v>38656.0</c:v>
                </c:pt>
                <c:pt idx="36">
                  <c:v>38686.0</c:v>
                </c:pt>
                <c:pt idx="37">
                  <c:v>38717.0</c:v>
                </c:pt>
                <c:pt idx="38">
                  <c:v>38748.0</c:v>
                </c:pt>
                <c:pt idx="39">
                  <c:v>38776.0</c:v>
                </c:pt>
                <c:pt idx="40">
                  <c:v>38807.0</c:v>
                </c:pt>
                <c:pt idx="41">
                  <c:v>38837.0</c:v>
                </c:pt>
                <c:pt idx="42">
                  <c:v>38868.0</c:v>
                </c:pt>
                <c:pt idx="43">
                  <c:v>38898.0</c:v>
                </c:pt>
                <c:pt idx="44">
                  <c:v>38929.0</c:v>
                </c:pt>
                <c:pt idx="45">
                  <c:v>38960.0</c:v>
                </c:pt>
                <c:pt idx="46">
                  <c:v>38990.0</c:v>
                </c:pt>
                <c:pt idx="47">
                  <c:v>39021.0</c:v>
                </c:pt>
                <c:pt idx="48">
                  <c:v>39051.0</c:v>
                </c:pt>
              </c:numCache>
            </c:numRef>
          </c:cat>
          <c:val>
            <c:numRef>
              <c:f>'income vs expense &amp; assets'!$B$57:$AX$57</c:f>
              <c:numCache>
                <c:formatCode>"$"#,##0_);[Red]\("$"#,##0\)</c:formatCode>
                <c:ptCount val="49"/>
                <c:pt idx="0">
                  <c:v>2452.54</c:v>
                </c:pt>
                <c:pt idx="1">
                  <c:v>1875.94</c:v>
                </c:pt>
                <c:pt idx="2">
                  <c:v>2089.71</c:v>
                </c:pt>
                <c:pt idx="3">
                  <c:v>1910.04</c:v>
                </c:pt>
                <c:pt idx="4">
                  <c:v>1923.33</c:v>
                </c:pt>
                <c:pt idx="5">
                  <c:v>1860.73</c:v>
                </c:pt>
                <c:pt idx="6">
                  <c:v>2004.84</c:v>
                </c:pt>
                <c:pt idx="7">
                  <c:v>2343.59</c:v>
                </c:pt>
                <c:pt idx="8">
                  <c:v>2679.15</c:v>
                </c:pt>
                <c:pt idx="9">
                  <c:v>1985.02</c:v>
                </c:pt>
                <c:pt idx="10">
                  <c:v>2392.01</c:v>
                </c:pt>
                <c:pt idx="11">
                  <c:v>2228.27</c:v>
                </c:pt>
                <c:pt idx="12">
                  <c:v>2873.12</c:v>
                </c:pt>
                <c:pt idx="13">
                  <c:v>3175.05</c:v>
                </c:pt>
                <c:pt idx="14">
                  <c:v>2679.6</c:v>
                </c:pt>
                <c:pt idx="15">
                  <c:v>2284.3</c:v>
                </c:pt>
                <c:pt idx="16">
                  <c:v>2212.33</c:v>
                </c:pt>
                <c:pt idx="17">
                  <c:v>1817.44</c:v>
                </c:pt>
                <c:pt idx="18">
                  <c:v>4227.96</c:v>
                </c:pt>
                <c:pt idx="19">
                  <c:v>2433.96</c:v>
                </c:pt>
                <c:pt idx="20">
                  <c:v>2883.05</c:v>
                </c:pt>
                <c:pt idx="21">
                  <c:v>5326.91</c:v>
                </c:pt>
                <c:pt idx="22">
                  <c:v>4122.99</c:v>
                </c:pt>
                <c:pt idx="23">
                  <c:v>3211.74</c:v>
                </c:pt>
                <c:pt idx="24">
                  <c:v>2797.41</c:v>
                </c:pt>
                <c:pt idx="25">
                  <c:v>4747.72</c:v>
                </c:pt>
                <c:pt idx="26">
                  <c:v>11004.17</c:v>
                </c:pt>
                <c:pt idx="27">
                  <c:v>12006.52</c:v>
                </c:pt>
                <c:pt idx="28">
                  <c:v>6440.08</c:v>
                </c:pt>
                <c:pt idx="29">
                  <c:v>-1010.41</c:v>
                </c:pt>
                <c:pt idx="30">
                  <c:v>4247.81</c:v>
                </c:pt>
                <c:pt idx="31">
                  <c:v>7668.19</c:v>
                </c:pt>
                <c:pt idx="32">
                  <c:v>727.42</c:v>
                </c:pt>
                <c:pt idx="33">
                  <c:v>3614.78</c:v>
                </c:pt>
                <c:pt idx="34">
                  <c:v>3174.23</c:v>
                </c:pt>
                <c:pt idx="35">
                  <c:v>2986.63</c:v>
                </c:pt>
                <c:pt idx="36">
                  <c:v>3298.62</c:v>
                </c:pt>
                <c:pt idx="37">
                  <c:v>4502.12</c:v>
                </c:pt>
                <c:pt idx="38">
                  <c:v>3011.89</c:v>
                </c:pt>
                <c:pt idx="39">
                  <c:v>5492.64</c:v>
                </c:pt>
                <c:pt idx="40">
                  <c:v>2953.53</c:v>
                </c:pt>
                <c:pt idx="41">
                  <c:v>1546.16</c:v>
                </c:pt>
                <c:pt idx="42">
                  <c:v>7652.01</c:v>
                </c:pt>
                <c:pt idx="43">
                  <c:v>1849.5</c:v>
                </c:pt>
                <c:pt idx="44">
                  <c:v>3102.44</c:v>
                </c:pt>
                <c:pt idx="45">
                  <c:v>1504.1</c:v>
                </c:pt>
                <c:pt idx="46">
                  <c:v>10920.01</c:v>
                </c:pt>
                <c:pt idx="47">
                  <c:v>3704.4</c:v>
                </c:pt>
                <c:pt idx="48">
                  <c:v>4742.85</c:v>
                </c:pt>
              </c:numCache>
            </c:numRef>
          </c:val>
        </c:ser>
        <c:marker val="1"/>
        <c:axId val="519209800"/>
        <c:axId val="519243320"/>
      </c:lineChart>
      <c:lineChart>
        <c:grouping val="standard"/>
        <c:ser>
          <c:idx val="2"/>
          <c:order val="2"/>
          <c:tx>
            <c:strRef>
              <c:f>'income vs expense &amp; assets'!$A$58</c:f>
              <c:strCache>
                <c:ptCount val="1"/>
                <c:pt idx="0">
                  <c:v>Total Assets </c:v>
                </c:pt>
              </c:strCache>
            </c:strRef>
          </c:tx>
          <c:spPr>
            <a:ln>
              <a:solidFill>
                <a:srgbClr val="FF6600"/>
              </a:solidFill>
            </a:ln>
          </c:spPr>
          <c:marker>
            <c:symbol val="none"/>
          </c:marker>
          <c:cat>
            <c:numRef>
              <c:f>'income vs expense &amp; assets'!$B$55:$AX$55</c:f>
              <c:numCache>
                <c:formatCode>mmm\-yy</c:formatCode>
                <c:ptCount val="49"/>
                <c:pt idx="0">
                  <c:v>37590.0</c:v>
                </c:pt>
                <c:pt idx="1">
                  <c:v>37621.0</c:v>
                </c:pt>
                <c:pt idx="2">
                  <c:v>37652.0</c:v>
                </c:pt>
                <c:pt idx="3">
                  <c:v>37680.0</c:v>
                </c:pt>
                <c:pt idx="4">
                  <c:v>37711.0</c:v>
                </c:pt>
                <c:pt idx="5">
                  <c:v>37741.0</c:v>
                </c:pt>
                <c:pt idx="6">
                  <c:v>37772.0</c:v>
                </c:pt>
                <c:pt idx="7">
                  <c:v>37802.0</c:v>
                </c:pt>
                <c:pt idx="8">
                  <c:v>37833.0</c:v>
                </c:pt>
                <c:pt idx="9">
                  <c:v>37864.0</c:v>
                </c:pt>
                <c:pt idx="10">
                  <c:v>37894.0</c:v>
                </c:pt>
                <c:pt idx="11">
                  <c:v>37925.0</c:v>
                </c:pt>
                <c:pt idx="12">
                  <c:v>37955.0</c:v>
                </c:pt>
                <c:pt idx="13">
                  <c:v>37986.0</c:v>
                </c:pt>
                <c:pt idx="14">
                  <c:v>38017.0</c:v>
                </c:pt>
                <c:pt idx="15">
                  <c:v>38046.0</c:v>
                </c:pt>
                <c:pt idx="16">
                  <c:v>38077.0</c:v>
                </c:pt>
                <c:pt idx="17">
                  <c:v>38107.0</c:v>
                </c:pt>
                <c:pt idx="18">
                  <c:v>38138.0</c:v>
                </c:pt>
                <c:pt idx="19">
                  <c:v>38168.0</c:v>
                </c:pt>
                <c:pt idx="20">
                  <c:v>38199.0</c:v>
                </c:pt>
                <c:pt idx="21">
                  <c:v>38230.0</c:v>
                </c:pt>
                <c:pt idx="22">
                  <c:v>38260.0</c:v>
                </c:pt>
                <c:pt idx="23">
                  <c:v>38291.0</c:v>
                </c:pt>
                <c:pt idx="24">
                  <c:v>38321.0</c:v>
                </c:pt>
                <c:pt idx="25">
                  <c:v>38352.0</c:v>
                </c:pt>
                <c:pt idx="26">
                  <c:v>38383.0</c:v>
                </c:pt>
                <c:pt idx="27">
                  <c:v>38411.0</c:v>
                </c:pt>
                <c:pt idx="28">
                  <c:v>38442.0</c:v>
                </c:pt>
                <c:pt idx="29">
                  <c:v>38472.0</c:v>
                </c:pt>
                <c:pt idx="30">
                  <c:v>38503.0</c:v>
                </c:pt>
                <c:pt idx="31">
                  <c:v>38533.0</c:v>
                </c:pt>
                <c:pt idx="32">
                  <c:v>38564.0</c:v>
                </c:pt>
                <c:pt idx="33">
                  <c:v>38595.0</c:v>
                </c:pt>
                <c:pt idx="34">
                  <c:v>38625.0</c:v>
                </c:pt>
                <c:pt idx="35">
                  <c:v>38656.0</c:v>
                </c:pt>
                <c:pt idx="36">
                  <c:v>38686.0</c:v>
                </c:pt>
                <c:pt idx="37">
                  <c:v>38717.0</c:v>
                </c:pt>
                <c:pt idx="38">
                  <c:v>38748.0</c:v>
                </c:pt>
                <c:pt idx="39">
                  <c:v>38776.0</c:v>
                </c:pt>
                <c:pt idx="40">
                  <c:v>38807.0</c:v>
                </c:pt>
                <c:pt idx="41">
                  <c:v>38837.0</c:v>
                </c:pt>
                <c:pt idx="42">
                  <c:v>38868.0</c:v>
                </c:pt>
                <c:pt idx="43">
                  <c:v>38898.0</c:v>
                </c:pt>
                <c:pt idx="44">
                  <c:v>38929.0</c:v>
                </c:pt>
                <c:pt idx="45">
                  <c:v>38960.0</c:v>
                </c:pt>
                <c:pt idx="46">
                  <c:v>38990.0</c:v>
                </c:pt>
                <c:pt idx="47">
                  <c:v>39021.0</c:v>
                </c:pt>
                <c:pt idx="48">
                  <c:v>39051.0</c:v>
                </c:pt>
              </c:numCache>
            </c:numRef>
          </c:cat>
          <c:val>
            <c:numRef>
              <c:f>'income vs expense &amp; assets'!$B$58:$AX$58</c:f>
              <c:numCache>
                <c:formatCode>"$"#,##0_);[Red]\("$"#,##0\)</c:formatCode>
                <c:ptCount val="49"/>
                <c:pt idx="0">
                  <c:v>17397.39</c:v>
                </c:pt>
                <c:pt idx="1">
                  <c:v>16909.05</c:v>
                </c:pt>
                <c:pt idx="2">
                  <c:v>17506.04</c:v>
                </c:pt>
                <c:pt idx="3">
                  <c:v>18253.36</c:v>
                </c:pt>
                <c:pt idx="4">
                  <c:v>18980.13</c:v>
                </c:pt>
                <c:pt idx="5">
                  <c:v>20824.78</c:v>
                </c:pt>
                <c:pt idx="6">
                  <c:v>22198.05</c:v>
                </c:pt>
                <c:pt idx="7">
                  <c:v>21916.14</c:v>
                </c:pt>
                <c:pt idx="8">
                  <c:v>22826.4</c:v>
                </c:pt>
                <c:pt idx="9">
                  <c:v>24694.95</c:v>
                </c:pt>
                <c:pt idx="10">
                  <c:v>24957.4</c:v>
                </c:pt>
                <c:pt idx="11">
                  <c:v>26792.65</c:v>
                </c:pt>
                <c:pt idx="12">
                  <c:v>26796.32</c:v>
                </c:pt>
                <c:pt idx="13">
                  <c:v>25556.66</c:v>
                </c:pt>
                <c:pt idx="14">
                  <c:v>25748.84</c:v>
                </c:pt>
                <c:pt idx="15">
                  <c:v>27235.86</c:v>
                </c:pt>
                <c:pt idx="16">
                  <c:v>30061.14</c:v>
                </c:pt>
                <c:pt idx="17">
                  <c:v>32223.41</c:v>
                </c:pt>
                <c:pt idx="18">
                  <c:v>31633.13</c:v>
                </c:pt>
                <c:pt idx="19">
                  <c:v>33007.4</c:v>
                </c:pt>
                <c:pt idx="20">
                  <c:v>36110.8</c:v>
                </c:pt>
                <c:pt idx="21">
                  <c:v>34933.63</c:v>
                </c:pt>
                <c:pt idx="22">
                  <c:v>58178.29</c:v>
                </c:pt>
                <c:pt idx="23">
                  <c:v>61276.45</c:v>
                </c:pt>
                <c:pt idx="24">
                  <c:v>67898.61</c:v>
                </c:pt>
                <c:pt idx="25">
                  <c:v>72373.82</c:v>
                </c:pt>
                <c:pt idx="26">
                  <c:v>64375.99</c:v>
                </c:pt>
                <c:pt idx="27">
                  <c:v>57064.69</c:v>
                </c:pt>
                <c:pt idx="28">
                  <c:v>55752.34</c:v>
                </c:pt>
                <c:pt idx="29">
                  <c:v>54402.31</c:v>
                </c:pt>
                <c:pt idx="30">
                  <c:v>55082.2</c:v>
                </c:pt>
                <c:pt idx="31">
                  <c:v>52738.59</c:v>
                </c:pt>
                <c:pt idx="32">
                  <c:v>56990.22</c:v>
                </c:pt>
                <c:pt idx="33">
                  <c:v>57398.96</c:v>
                </c:pt>
                <c:pt idx="34">
                  <c:v>57393.59</c:v>
                </c:pt>
                <c:pt idx="35">
                  <c:v>57274.1</c:v>
                </c:pt>
                <c:pt idx="36">
                  <c:v>57223.57</c:v>
                </c:pt>
                <c:pt idx="37">
                  <c:v>55403.27</c:v>
                </c:pt>
                <c:pt idx="38">
                  <c:v>56687.11</c:v>
                </c:pt>
                <c:pt idx="39">
                  <c:v>55201.22</c:v>
                </c:pt>
                <c:pt idx="40">
                  <c:v>54856.33</c:v>
                </c:pt>
                <c:pt idx="41">
                  <c:v>58996.33</c:v>
                </c:pt>
                <c:pt idx="42">
                  <c:v>54520.4</c:v>
                </c:pt>
                <c:pt idx="43">
                  <c:v>56221.71</c:v>
                </c:pt>
                <c:pt idx="44">
                  <c:v>55413.75</c:v>
                </c:pt>
                <c:pt idx="45">
                  <c:v>57533.86</c:v>
                </c:pt>
                <c:pt idx="46">
                  <c:v>49881.08</c:v>
                </c:pt>
                <c:pt idx="47">
                  <c:v>49626.56</c:v>
                </c:pt>
                <c:pt idx="48">
                  <c:v>49195.02</c:v>
                </c:pt>
              </c:numCache>
            </c:numRef>
          </c:val>
        </c:ser>
        <c:marker val="1"/>
        <c:axId val="519192760"/>
        <c:axId val="519203752"/>
      </c:lineChart>
      <c:dateAx>
        <c:axId val="519209800"/>
        <c:scaling>
          <c:orientation val="minMax"/>
        </c:scaling>
        <c:axPos val="b"/>
        <c:numFmt formatCode="mmm\-yy" sourceLinked="1"/>
        <c:tickLblPos val="nextTo"/>
        <c:crossAx val="519243320"/>
        <c:crosses val="autoZero"/>
        <c:auto val="1"/>
        <c:lblOffset val="100"/>
      </c:dateAx>
      <c:valAx>
        <c:axId val="519243320"/>
        <c:scaling>
          <c:orientation val="minMax"/>
        </c:scaling>
        <c:axPos val="l"/>
        <c:majorGridlines/>
        <c:numFmt formatCode="&quot;$&quot;#,##0_);[Red]\(&quot;$&quot;#,##0\)" sourceLinked="1"/>
        <c:tickLblPos val="nextTo"/>
        <c:crossAx val="519209800"/>
        <c:crosses val="autoZero"/>
        <c:crossBetween val="between"/>
      </c:valAx>
      <c:valAx>
        <c:axId val="519203752"/>
        <c:scaling>
          <c:orientation val="minMax"/>
        </c:scaling>
        <c:axPos val="r"/>
        <c:numFmt formatCode="&quot;$&quot;#,##0_);[Red]\(&quot;$&quot;#,##0\)" sourceLinked="1"/>
        <c:tickLblPos val="nextTo"/>
        <c:crossAx val="519192760"/>
        <c:crosses val="max"/>
        <c:crossBetween val="between"/>
      </c:valAx>
      <c:dateAx>
        <c:axId val="519192760"/>
        <c:scaling>
          <c:orientation val="minMax"/>
        </c:scaling>
        <c:delete val="1"/>
        <c:axPos val="b"/>
        <c:numFmt formatCode="mmm\-yy" sourceLinked="1"/>
        <c:tickLblPos val="nextTo"/>
        <c:crossAx val="519203752"/>
        <c:crosses val="autoZero"/>
        <c:auto val="1"/>
        <c:lblOffset val="100"/>
        <c:majorUnit val="1.0"/>
        <c:minorUnit val="1.0"/>
      </c:dateAx>
    </c:plotArea>
    <c:legend>
      <c:legendPos val="b"/>
      <c:layout/>
    </c:legend>
    <c:plotVisOnly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18"/>
  <c:chart>
    <c:title>
      <c:layout/>
      <c:txPr>
        <a:bodyPr/>
        <a:lstStyle/>
        <a:p>
          <a:pPr>
            <a:defRPr sz="1200" b="0" i="0"/>
          </a:pPr>
          <a:endParaRPr lang="en-US"/>
        </a:p>
      </c:txPr>
    </c:title>
    <c:plotArea>
      <c:layout/>
      <c:barChart>
        <c:barDir val="col"/>
        <c:grouping val="clustered"/>
        <c:ser>
          <c:idx val="0"/>
          <c:order val="0"/>
          <c:tx>
            <c:strRef>
              <c:f>[1]Lunches!$A$2</c:f>
              <c:strCache>
                <c:ptCount val="1"/>
                <c:pt idx="0">
                  <c:v>Lunch Expense Report</c:v>
                </c:pt>
              </c:strCache>
            </c:strRef>
          </c:tx>
          <c:spPr>
            <a:ln w="76200" cap="flat" cmpd="sng">
              <a:solidFill>
                <a:schemeClr val="accent1"/>
              </a:solidFill>
              <a:prstDash val="solid"/>
              <a:round/>
            </a:ln>
          </c:spPr>
          <c:trendline>
            <c:trendlineType val="linear"/>
          </c:trendline>
          <c:cat>
            <c:numRef>
              <c:f>[1]Lunches!$B$31:$B$83</c:f>
              <c:numCache>
                <c:formatCode>General</c:formatCode>
                <c:ptCount val="53"/>
                <c:pt idx="0">
                  <c:v>39083.0</c:v>
                </c:pt>
                <c:pt idx="1">
                  <c:v>39090.0</c:v>
                </c:pt>
                <c:pt idx="2">
                  <c:v>39097.0</c:v>
                </c:pt>
                <c:pt idx="3">
                  <c:v>39104.0</c:v>
                </c:pt>
                <c:pt idx="4">
                  <c:v>39111.0</c:v>
                </c:pt>
                <c:pt idx="5">
                  <c:v>39118.0</c:v>
                </c:pt>
                <c:pt idx="6">
                  <c:v>39125.0</c:v>
                </c:pt>
                <c:pt idx="7">
                  <c:v>39132.0</c:v>
                </c:pt>
                <c:pt idx="8">
                  <c:v>39139.0</c:v>
                </c:pt>
                <c:pt idx="9">
                  <c:v>39146.0</c:v>
                </c:pt>
                <c:pt idx="10">
                  <c:v>39153.0</c:v>
                </c:pt>
                <c:pt idx="11">
                  <c:v>39160.0</c:v>
                </c:pt>
                <c:pt idx="12">
                  <c:v>39167.0</c:v>
                </c:pt>
                <c:pt idx="13">
                  <c:v>39174.0</c:v>
                </c:pt>
                <c:pt idx="14">
                  <c:v>39181.0</c:v>
                </c:pt>
                <c:pt idx="15">
                  <c:v>39188.0</c:v>
                </c:pt>
                <c:pt idx="16">
                  <c:v>39195.0</c:v>
                </c:pt>
                <c:pt idx="17">
                  <c:v>39202.0</c:v>
                </c:pt>
                <c:pt idx="18">
                  <c:v>39209.0</c:v>
                </c:pt>
                <c:pt idx="19">
                  <c:v>39216.0</c:v>
                </c:pt>
                <c:pt idx="20">
                  <c:v>39223.0</c:v>
                </c:pt>
                <c:pt idx="21">
                  <c:v>39230.0</c:v>
                </c:pt>
                <c:pt idx="22">
                  <c:v>39237.0</c:v>
                </c:pt>
                <c:pt idx="23">
                  <c:v>39244.0</c:v>
                </c:pt>
                <c:pt idx="24">
                  <c:v>39251.0</c:v>
                </c:pt>
                <c:pt idx="25">
                  <c:v>39258.0</c:v>
                </c:pt>
                <c:pt idx="26">
                  <c:v>39265.0</c:v>
                </c:pt>
                <c:pt idx="27">
                  <c:v>39272.0</c:v>
                </c:pt>
                <c:pt idx="28">
                  <c:v>39279.0</c:v>
                </c:pt>
                <c:pt idx="29">
                  <c:v>39286.0</c:v>
                </c:pt>
                <c:pt idx="30">
                  <c:v>39293.0</c:v>
                </c:pt>
                <c:pt idx="31">
                  <c:v>39300.0</c:v>
                </c:pt>
                <c:pt idx="32">
                  <c:v>39307.0</c:v>
                </c:pt>
                <c:pt idx="33">
                  <c:v>39314.0</c:v>
                </c:pt>
                <c:pt idx="34">
                  <c:v>39321.0</c:v>
                </c:pt>
                <c:pt idx="35">
                  <c:v>39328.0</c:v>
                </c:pt>
                <c:pt idx="36">
                  <c:v>39335.0</c:v>
                </c:pt>
                <c:pt idx="37">
                  <c:v>39342.0</c:v>
                </c:pt>
                <c:pt idx="38">
                  <c:v>39349.0</c:v>
                </c:pt>
                <c:pt idx="39">
                  <c:v>39356.0</c:v>
                </c:pt>
                <c:pt idx="40">
                  <c:v>39363.0</c:v>
                </c:pt>
                <c:pt idx="41">
                  <c:v>39370.0</c:v>
                </c:pt>
                <c:pt idx="42">
                  <c:v>39377.0</c:v>
                </c:pt>
                <c:pt idx="43">
                  <c:v>39384.0</c:v>
                </c:pt>
                <c:pt idx="44">
                  <c:v>39391.0</c:v>
                </c:pt>
                <c:pt idx="45">
                  <c:v>39398.0</c:v>
                </c:pt>
                <c:pt idx="46">
                  <c:v>39405.0</c:v>
                </c:pt>
                <c:pt idx="47">
                  <c:v>39412.0</c:v>
                </c:pt>
                <c:pt idx="48">
                  <c:v>39419.0</c:v>
                </c:pt>
                <c:pt idx="49">
                  <c:v>39433.0</c:v>
                </c:pt>
                <c:pt idx="50">
                  <c:v>39426.0</c:v>
                </c:pt>
                <c:pt idx="51">
                  <c:v>39433.0</c:v>
                </c:pt>
                <c:pt idx="52">
                  <c:v>39440.0</c:v>
                </c:pt>
              </c:numCache>
            </c:numRef>
          </c:cat>
          <c:val>
            <c:numRef>
              <c:f>[1]Lunches!$C$31:$C$83</c:f>
              <c:numCache>
                <c:formatCode>General</c:formatCode>
                <c:ptCount val="53"/>
                <c:pt idx="0">
                  <c:v>0.0</c:v>
                </c:pt>
                <c:pt idx="1">
                  <c:v>0.0</c:v>
                </c:pt>
                <c:pt idx="2">
                  <c:v>47.0</c:v>
                </c:pt>
                <c:pt idx="3">
                  <c:v>72.56</c:v>
                </c:pt>
                <c:pt idx="4">
                  <c:v>41.95</c:v>
                </c:pt>
                <c:pt idx="5">
                  <c:v>75.53</c:v>
                </c:pt>
                <c:pt idx="6">
                  <c:v>75.12</c:v>
                </c:pt>
                <c:pt idx="7">
                  <c:v>50.0</c:v>
                </c:pt>
                <c:pt idx="8">
                  <c:v>43.71</c:v>
                </c:pt>
                <c:pt idx="9">
                  <c:v>47.0</c:v>
                </c:pt>
                <c:pt idx="10">
                  <c:v>41.5</c:v>
                </c:pt>
                <c:pt idx="11">
                  <c:v>0.0</c:v>
                </c:pt>
                <c:pt idx="12">
                  <c:v>0.0</c:v>
                </c:pt>
                <c:pt idx="13">
                  <c:v>0.0</c:v>
                </c:pt>
                <c:pt idx="14">
                  <c:v>45.0</c:v>
                </c:pt>
                <c:pt idx="15">
                  <c:v>35.35</c:v>
                </c:pt>
                <c:pt idx="16">
                  <c:v>54.75</c:v>
                </c:pt>
                <c:pt idx="17">
                  <c:v>0.0</c:v>
                </c:pt>
                <c:pt idx="18">
                  <c:v>71.84</c:v>
                </c:pt>
                <c:pt idx="19">
                  <c:v>32.5</c:v>
                </c:pt>
                <c:pt idx="20">
                  <c:v>0.0</c:v>
                </c:pt>
                <c:pt idx="21">
                  <c:v>18.5</c:v>
                </c:pt>
                <c:pt idx="22">
                  <c:v>49.88</c:v>
                </c:pt>
                <c:pt idx="23">
                  <c:v>25.0</c:v>
                </c:pt>
                <c:pt idx="24">
                  <c:v>0.0</c:v>
                </c:pt>
                <c:pt idx="25">
                  <c:v>84.99</c:v>
                </c:pt>
                <c:pt idx="26">
                  <c:v>0.0</c:v>
                </c:pt>
                <c:pt idx="27">
                  <c:v>0.0</c:v>
                </c:pt>
                <c:pt idx="28">
                  <c:v>69.25</c:v>
                </c:pt>
                <c:pt idx="29">
                  <c:v>30.0</c:v>
                </c:pt>
                <c:pt idx="30">
                  <c:v>40.5</c:v>
                </c:pt>
                <c:pt idx="31">
                  <c:v>52.19</c:v>
                </c:pt>
                <c:pt idx="32">
                  <c:v>0.0</c:v>
                </c:pt>
                <c:pt idx="33">
                  <c:v>45.49</c:v>
                </c:pt>
                <c:pt idx="34">
                  <c:v>49.0</c:v>
                </c:pt>
                <c:pt idx="35">
                  <c:v>15.0</c:v>
                </c:pt>
                <c:pt idx="36">
                  <c:v>84.37</c:v>
                </c:pt>
                <c:pt idx="37">
                  <c:v>50.17</c:v>
                </c:pt>
                <c:pt idx="38">
                  <c:v>26.5</c:v>
                </c:pt>
                <c:pt idx="39">
                  <c:v>47.75</c:v>
                </c:pt>
                <c:pt idx="40">
                  <c:v>34.97</c:v>
                </c:pt>
                <c:pt idx="41">
                  <c:v>55.01000000000001</c:v>
                </c:pt>
                <c:pt idx="42">
                  <c:v>53.61</c:v>
                </c:pt>
                <c:pt idx="43">
                  <c:v>56.55</c:v>
                </c:pt>
                <c:pt idx="44">
                  <c:v>22.28</c:v>
                </c:pt>
                <c:pt idx="45">
                  <c:v>8.710000000000001</c:v>
                </c:pt>
                <c:pt idx="46">
                  <c:v>65.8</c:v>
                </c:pt>
                <c:pt idx="47">
                  <c:v>32.4</c:v>
                </c:pt>
                <c:pt idx="48">
                  <c:v>48.32</c:v>
                </c:pt>
                <c:pt idx="49">
                  <c:v>31.5</c:v>
                </c:pt>
                <c:pt idx="50">
                  <c:v>34.9</c:v>
                </c:pt>
                <c:pt idx="51">
                  <c:v>0.0</c:v>
                </c:pt>
                <c:pt idx="52">
                  <c:v>0.0</c:v>
                </c:pt>
              </c:numCache>
            </c:numRef>
          </c:val>
        </c:ser>
        <c:axId val="516216488"/>
        <c:axId val="516219320"/>
      </c:barChart>
      <c:catAx>
        <c:axId val="516216488"/>
        <c:scaling>
          <c:orientation val="minMax"/>
        </c:scaling>
        <c:axPos val="b"/>
        <c:numFmt formatCode="General" sourceLinked="1"/>
        <c:tickLblPos val="nextTo"/>
        <c:crossAx val="516219320"/>
        <c:crosses val="autoZero"/>
        <c:auto val="1"/>
        <c:lblAlgn val="ctr"/>
        <c:lblOffset val="100"/>
      </c:catAx>
      <c:valAx>
        <c:axId val="516219320"/>
        <c:scaling>
          <c:orientation val="minMax"/>
        </c:scaling>
        <c:axPos val="l"/>
        <c:majorGridlines/>
        <c:numFmt formatCode="General" sourceLinked="1"/>
        <c:tickLblPos val="nextTo"/>
        <c:crossAx val="516216488"/>
        <c:crosses val="autoZero"/>
        <c:crossBetween val="between"/>
      </c:valAx>
    </c:plotArea>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18"/>
  <c:chart>
    <c:title>
      <c:layout/>
    </c:title>
    <c:plotArea>
      <c:layout/>
      <c:barChart>
        <c:barDir val="col"/>
        <c:grouping val="clustered"/>
        <c:ser>
          <c:idx val="0"/>
          <c:order val="0"/>
          <c:tx>
            <c:strRef>
              <c:f>'[1]Weekly Register Errors'!$D$32</c:f>
              <c:strCache>
                <c:ptCount val="1"/>
                <c:pt idx="0">
                  <c:v>Distributed Errors on a weekly basis</c:v>
                </c:pt>
              </c:strCache>
            </c:strRef>
          </c:tx>
          <c:spPr>
            <a:solidFill>
              <a:schemeClr val="accent2"/>
            </a:solidFill>
            <a:ln w="76200" cap="flat" cmpd="sng">
              <a:solidFill>
                <a:schemeClr val="accent2"/>
              </a:solidFill>
            </a:ln>
          </c:spPr>
          <c:trendline>
            <c:trendlineType val="linear"/>
          </c:trendline>
          <c:cat>
            <c:numRef>
              <c:f>'[1]Weekly Register Errors'!$C$33:$C$85</c:f>
              <c:numCache>
                <c:formatCode>General</c:formatCode>
                <c:ptCount val="53"/>
                <c:pt idx="0">
                  <c:v>38720.0</c:v>
                </c:pt>
                <c:pt idx="1">
                  <c:v>38727.0</c:v>
                </c:pt>
                <c:pt idx="2">
                  <c:v>38734.0</c:v>
                </c:pt>
                <c:pt idx="3">
                  <c:v>38741.0</c:v>
                </c:pt>
                <c:pt idx="4">
                  <c:v>38748.0</c:v>
                </c:pt>
                <c:pt idx="5">
                  <c:v>38755.0</c:v>
                </c:pt>
                <c:pt idx="6">
                  <c:v>38762.0</c:v>
                </c:pt>
                <c:pt idx="7">
                  <c:v>38769.0</c:v>
                </c:pt>
                <c:pt idx="8">
                  <c:v>38776.0</c:v>
                </c:pt>
                <c:pt idx="9">
                  <c:v>38783.0</c:v>
                </c:pt>
                <c:pt idx="10">
                  <c:v>38790.0</c:v>
                </c:pt>
                <c:pt idx="11">
                  <c:v>38797.0</c:v>
                </c:pt>
                <c:pt idx="12">
                  <c:v>38804.0</c:v>
                </c:pt>
                <c:pt idx="13">
                  <c:v>38811.0</c:v>
                </c:pt>
                <c:pt idx="14">
                  <c:v>38818.0</c:v>
                </c:pt>
                <c:pt idx="15">
                  <c:v>38825.0</c:v>
                </c:pt>
                <c:pt idx="16">
                  <c:v>38832.0</c:v>
                </c:pt>
                <c:pt idx="17">
                  <c:v>38839.0</c:v>
                </c:pt>
                <c:pt idx="18">
                  <c:v>38846.0</c:v>
                </c:pt>
                <c:pt idx="19">
                  <c:v>38853.0</c:v>
                </c:pt>
                <c:pt idx="20">
                  <c:v>38860.0</c:v>
                </c:pt>
                <c:pt idx="21">
                  <c:v>38867.0</c:v>
                </c:pt>
                <c:pt idx="22">
                  <c:v>38874.0</c:v>
                </c:pt>
                <c:pt idx="23">
                  <c:v>38881.0</c:v>
                </c:pt>
                <c:pt idx="24">
                  <c:v>38888.0</c:v>
                </c:pt>
                <c:pt idx="25">
                  <c:v>38895.0</c:v>
                </c:pt>
                <c:pt idx="26">
                  <c:v>38902.0</c:v>
                </c:pt>
                <c:pt idx="27">
                  <c:v>38909.0</c:v>
                </c:pt>
                <c:pt idx="28">
                  <c:v>38916.0</c:v>
                </c:pt>
                <c:pt idx="29">
                  <c:v>38923.0</c:v>
                </c:pt>
                <c:pt idx="30">
                  <c:v>38930.0</c:v>
                </c:pt>
                <c:pt idx="31">
                  <c:v>38937.0</c:v>
                </c:pt>
                <c:pt idx="32">
                  <c:v>38944.0</c:v>
                </c:pt>
                <c:pt idx="33">
                  <c:v>38951.0</c:v>
                </c:pt>
                <c:pt idx="34">
                  <c:v>38958.0</c:v>
                </c:pt>
                <c:pt idx="35">
                  <c:v>38965.0</c:v>
                </c:pt>
                <c:pt idx="36">
                  <c:v>38972.0</c:v>
                </c:pt>
                <c:pt idx="37">
                  <c:v>38979.0</c:v>
                </c:pt>
                <c:pt idx="38">
                  <c:v>38986.0</c:v>
                </c:pt>
                <c:pt idx="39">
                  <c:v>38993.0</c:v>
                </c:pt>
                <c:pt idx="40">
                  <c:v>39000.0</c:v>
                </c:pt>
                <c:pt idx="41">
                  <c:v>39007.0</c:v>
                </c:pt>
                <c:pt idx="42">
                  <c:v>39014.0</c:v>
                </c:pt>
                <c:pt idx="43">
                  <c:v>39021.0</c:v>
                </c:pt>
                <c:pt idx="44">
                  <c:v>39028.0</c:v>
                </c:pt>
                <c:pt idx="45">
                  <c:v>39035.0</c:v>
                </c:pt>
                <c:pt idx="46">
                  <c:v>39042.0</c:v>
                </c:pt>
                <c:pt idx="47">
                  <c:v>39049.0</c:v>
                </c:pt>
                <c:pt idx="48">
                  <c:v>39056.0</c:v>
                </c:pt>
                <c:pt idx="49">
                  <c:v>39063.0</c:v>
                </c:pt>
                <c:pt idx="50">
                  <c:v>39070.0</c:v>
                </c:pt>
                <c:pt idx="51">
                  <c:v>39077.0</c:v>
                </c:pt>
                <c:pt idx="52">
                  <c:v>39084.0</c:v>
                </c:pt>
              </c:numCache>
            </c:numRef>
          </c:cat>
          <c:val>
            <c:numRef>
              <c:f>'[1]Weekly Register Errors'!$D$33:$D$85</c:f>
              <c:numCache>
                <c:formatCode>General</c:formatCode>
                <c:ptCount val="53"/>
                <c:pt idx="0">
                  <c:v>-20.76</c:v>
                </c:pt>
                <c:pt idx="1">
                  <c:v>0.0</c:v>
                </c:pt>
                <c:pt idx="2">
                  <c:v>0.0</c:v>
                </c:pt>
                <c:pt idx="3">
                  <c:v>-8.710000000000001</c:v>
                </c:pt>
                <c:pt idx="4">
                  <c:v>-50.14</c:v>
                </c:pt>
                <c:pt idx="5">
                  <c:v>13.82</c:v>
                </c:pt>
                <c:pt idx="6">
                  <c:v>-85.38</c:v>
                </c:pt>
                <c:pt idx="7">
                  <c:v>-20.32</c:v>
                </c:pt>
                <c:pt idx="8">
                  <c:v>-127.42</c:v>
                </c:pt>
                <c:pt idx="9">
                  <c:v>31.0</c:v>
                </c:pt>
                <c:pt idx="10">
                  <c:v>-129.5</c:v>
                </c:pt>
                <c:pt idx="11">
                  <c:v>-129.5</c:v>
                </c:pt>
                <c:pt idx="12">
                  <c:v>-129.5</c:v>
                </c:pt>
                <c:pt idx="13">
                  <c:v>-14.53</c:v>
                </c:pt>
                <c:pt idx="14">
                  <c:v>-165.83</c:v>
                </c:pt>
                <c:pt idx="15">
                  <c:v>-83.7</c:v>
                </c:pt>
                <c:pt idx="16">
                  <c:v>-107.65</c:v>
                </c:pt>
                <c:pt idx="17">
                  <c:v>-71.25</c:v>
                </c:pt>
                <c:pt idx="18">
                  <c:v>-118.34</c:v>
                </c:pt>
                <c:pt idx="19">
                  <c:v>33.97</c:v>
                </c:pt>
                <c:pt idx="20">
                  <c:v>6.015</c:v>
                </c:pt>
                <c:pt idx="21">
                  <c:v>6.015</c:v>
                </c:pt>
                <c:pt idx="22">
                  <c:v>-36.135</c:v>
                </c:pt>
                <c:pt idx="23">
                  <c:v>-36.135</c:v>
                </c:pt>
                <c:pt idx="24">
                  <c:v>23.86</c:v>
                </c:pt>
                <c:pt idx="25">
                  <c:v>23.86</c:v>
                </c:pt>
                <c:pt idx="26">
                  <c:v>-159.345</c:v>
                </c:pt>
                <c:pt idx="27">
                  <c:v>-159.345</c:v>
                </c:pt>
                <c:pt idx="28">
                  <c:v>79.72</c:v>
                </c:pt>
                <c:pt idx="29">
                  <c:v>79.72</c:v>
                </c:pt>
                <c:pt idx="30">
                  <c:v>204.46</c:v>
                </c:pt>
                <c:pt idx="31">
                  <c:v>-7.836666666666666</c:v>
                </c:pt>
                <c:pt idx="32">
                  <c:v>-7.836666666666666</c:v>
                </c:pt>
                <c:pt idx="33">
                  <c:v>-7.836666666666666</c:v>
                </c:pt>
                <c:pt idx="34">
                  <c:v>0.0</c:v>
                </c:pt>
                <c:pt idx="35">
                  <c:v>0.0</c:v>
                </c:pt>
                <c:pt idx="36">
                  <c:v>0.0</c:v>
                </c:pt>
                <c:pt idx="37">
                  <c:v>0.0</c:v>
                </c:pt>
                <c:pt idx="38">
                  <c:v>0.0</c:v>
                </c:pt>
                <c:pt idx="39">
                  <c:v>-59.57</c:v>
                </c:pt>
                <c:pt idx="40">
                  <c:v>-190.69</c:v>
                </c:pt>
                <c:pt idx="41">
                  <c:v>-190.69</c:v>
                </c:pt>
                <c:pt idx="42">
                  <c:v>-58.11</c:v>
                </c:pt>
                <c:pt idx="43">
                  <c:v>-24.688</c:v>
                </c:pt>
                <c:pt idx="44">
                  <c:v>-24.688</c:v>
                </c:pt>
                <c:pt idx="45">
                  <c:v>-24.688</c:v>
                </c:pt>
                <c:pt idx="46">
                  <c:v>-24.688</c:v>
                </c:pt>
                <c:pt idx="47">
                  <c:v>-24.688</c:v>
                </c:pt>
                <c:pt idx="48">
                  <c:v>59.12</c:v>
                </c:pt>
                <c:pt idx="49">
                  <c:v>-3.27</c:v>
                </c:pt>
                <c:pt idx="50">
                  <c:v>24.0</c:v>
                </c:pt>
                <c:pt idx="51">
                  <c:v>0.0</c:v>
                </c:pt>
                <c:pt idx="52">
                  <c:v>25.0</c:v>
                </c:pt>
              </c:numCache>
            </c:numRef>
          </c:val>
        </c:ser>
        <c:axId val="570488920"/>
        <c:axId val="570491672"/>
      </c:barChart>
      <c:catAx>
        <c:axId val="570488920"/>
        <c:scaling>
          <c:orientation val="minMax"/>
        </c:scaling>
        <c:axPos val="b"/>
        <c:numFmt formatCode="General" sourceLinked="1"/>
        <c:tickLblPos val="nextTo"/>
        <c:crossAx val="570491672"/>
        <c:crosses val="autoZero"/>
        <c:auto val="1"/>
        <c:lblAlgn val="ctr"/>
        <c:lblOffset val="100"/>
      </c:catAx>
      <c:valAx>
        <c:axId val="570491672"/>
        <c:scaling>
          <c:orientation val="minMax"/>
        </c:scaling>
        <c:axPos val="l"/>
        <c:majorGridlines/>
        <c:numFmt formatCode="General" sourceLinked="1"/>
        <c:tickLblPos val="nextTo"/>
        <c:crossAx val="570488920"/>
        <c:crosses val="autoZero"/>
        <c:crossBetween val="between"/>
      </c:valAx>
    </c:plotArea>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10160</xdr:colOff>
      <xdr:row>9</xdr:row>
      <xdr:rowOff>0</xdr:rowOff>
    </xdr:from>
    <xdr:to>
      <xdr:col>12</xdr:col>
      <xdr:colOff>0</xdr:colOff>
      <xdr:row>37</xdr:row>
      <xdr:rowOff>30480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11</xdr:col>
      <xdr:colOff>10160</xdr:colOff>
      <xdr:row>53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10160</xdr:rowOff>
    </xdr:from>
    <xdr:to>
      <xdr:col>3</xdr:col>
      <xdr:colOff>4734560</xdr:colOff>
      <xdr:row>28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7620</xdr:rowOff>
    </xdr:from>
    <xdr:to>
      <xdr:col>3</xdr:col>
      <xdr:colOff>3403600</xdr:colOff>
      <xdr:row>33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K%202010%20annual%20report%20-%20all%20item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unches"/>
      <sheetName val="Weekly Register Errors"/>
    </sheetNames>
    <sheetDataSet>
      <sheetData sheetId="0">
        <row r="2">
          <cell r="A2" t="str">
            <v>Lunch Expense Report</v>
          </cell>
        </row>
        <row r="31">
          <cell r="B31">
            <v>39083</v>
          </cell>
          <cell r="C31" t="str">
            <v>?</v>
          </cell>
        </row>
        <row r="32">
          <cell r="B32">
            <v>39090</v>
          </cell>
          <cell r="C32" t="str">
            <v>?</v>
          </cell>
        </row>
        <row r="33">
          <cell r="B33">
            <v>39097</v>
          </cell>
          <cell r="C33">
            <v>47</v>
          </cell>
        </row>
        <row r="34">
          <cell r="B34">
            <v>39104</v>
          </cell>
          <cell r="C34">
            <v>72.56</v>
          </cell>
        </row>
        <row r="35">
          <cell r="B35">
            <v>39111</v>
          </cell>
          <cell r="C35">
            <v>41.95</v>
          </cell>
        </row>
        <row r="36">
          <cell r="B36">
            <v>39118</v>
          </cell>
          <cell r="C36">
            <v>75.53</v>
          </cell>
        </row>
        <row r="37">
          <cell r="B37">
            <v>39125</v>
          </cell>
          <cell r="C37">
            <v>75.12</v>
          </cell>
        </row>
        <row r="38">
          <cell r="B38">
            <v>39132</v>
          </cell>
          <cell r="C38">
            <v>50</v>
          </cell>
        </row>
        <row r="39">
          <cell r="B39">
            <v>39139</v>
          </cell>
          <cell r="C39">
            <v>43.71</v>
          </cell>
        </row>
        <row r="40">
          <cell r="B40">
            <v>39146</v>
          </cell>
          <cell r="C40">
            <v>47</v>
          </cell>
        </row>
        <row r="41">
          <cell r="B41">
            <v>39153</v>
          </cell>
          <cell r="C41">
            <v>41.5</v>
          </cell>
        </row>
        <row r="42">
          <cell r="B42">
            <v>39160</v>
          </cell>
          <cell r="C42" t="str">
            <v>?</v>
          </cell>
        </row>
        <row r="43">
          <cell r="B43">
            <v>39167</v>
          </cell>
          <cell r="C43" t="str">
            <v>?</v>
          </cell>
        </row>
        <row r="44">
          <cell r="B44">
            <v>39174</v>
          </cell>
          <cell r="C44" t="str">
            <v>?</v>
          </cell>
        </row>
        <row r="45">
          <cell r="B45">
            <v>39181</v>
          </cell>
          <cell r="C45">
            <v>45</v>
          </cell>
        </row>
        <row r="46">
          <cell r="B46">
            <v>39188</v>
          </cell>
          <cell r="C46">
            <v>35.35</v>
          </cell>
        </row>
        <row r="47">
          <cell r="B47">
            <v>39195</v>
          </cell>
          <cell r="C47">
            <v>54.75</v>
          </cell>
        </row>
        <row r="48">
          <cell r="B48">
            <v>39202</v>
          </cell>
          <cell r="C48" t="str">
            <v>?</v>
          </cell>
        </row>
        <row r="49">
          <cell r="B49">
            <v>39209</v>
          </cell>
          <cell r="C49">
            <v>71.84</v>
          </cell>
        </row>
        <row r="50">
          <cell r="B50">
            <v>39216</v>
          </cell>
          <cell r="C50">
            <v>32.5</v>
          </cell>
        </row>
        <row r="51">
          <cell r="B51">
            <v>39223</v>
          </cell>
          <cell r="C51" t="str">
            <v>?</v>
          </cell>
        </row>
        <row r="52">
          <cell r="B52">
            <v>39230</v>
          </cell>
          <cell r="C52">
            <v>18.5</v>
          </cell>
        </row>
        <row r="53">
          <cell r="B53">
            <v>39237</v>
          </cell>
          <cell r="C53">
            <v>49.88</v>
          </cell>
        </row>
        <row r="54">
          <cell r="B54">
            <v>39244</v>
          </cell>
          <cell r="C54">
            <v>25</v>
          </cell>
        </row>
        <row r="55">
          <cell r="B55">
            <v>39251</v>
          </cell>
          <cell r="C55" t="str">
            <v>?</v>
          </cell>
        </row>
        <row r="56">
          <cell r="B56">
            <v>39258</v>
          </cell>
          <cell r="C56">
            <v>84.99</v>
          </cell>
        </row>
        <row r="57">
          <cell r="B57">
            <v>39265</v>
          </cell>
          <cell r="C57" t="str">
            <v>?</v>
          </cell>
        </row>
        <row r="58">
          <cell r="B58">
            <v>39272</v>
          </cell>
          <cell r="C58">
            <v>0</v>
          </cell>
        </row>
        <row r="59">
          <cell r="B59">
            <v>39279</v>
          </cell>
          <cell r="C59">
            <v>69.25</v>
          </cell>
        </row>
        <row r="60">
          <cell r="B60">
            <v>39286</v>
          </cell>
          <cell r="C60">
            <v>30</v>
          </cell>
        </row>
        <row r="61">
          <cell r="B61">
            <v>39293</v>
          </cell>
          <cell r="C61">
            <v>40.5</v>
          </cell>
        </row>
        <row r="62">
          <cell r="B62">
            <v>39300</v>
          </cell>
          <cell r="C62">
            <v>52.19</v>
          </cell>
        </row>
        <row r="63">
          <cell r="B63">
            <v>39307</v>
          </cell>
          <cell r="C63" t="str">
            <v>?</v>
          </cell>
        </row>
        <row r="64">
          <cell r="B64">
            <v>39314</v>
          </cell>
          <cell r="C64">
            <v>45.49</v>
          </cell>
        </row>
        <row r="65">
          <cell r="B65">
            <v>39321</v>
          </cell>
          <cell r="C65">
            <v>49</v>
          </cell>
        </row>
        <row r="66">
          <cell r="B66">
            <v>39328</v>
          </cell>
          <cell r="C66">
            <v>15</v>
          </cell>
        </row>
        <row r="67">
          <cell r="B67">
            <v>39335</v>
          </cell>
          <cell r="C67">
            <v>84.37</v>
          </cell>
        </row>
        <row r="68">
          <cell r="B68">
            <v>39342</v>
          </cell>
          <cell r="C68">
            <v>50.17</v>
          </cell>
        </row>
        <row r="69">
          <cell r="B69">
            <v>39349</v>
          </cell>
          <cell r="C69">
            <v>26.5</v>
          </cell>
        </row>
        <row r="70">
          <cell r="B70">
            <v>39356</v>
          </cell>
          <cell r="C70">
            <v>47.75</v>
          </cell>
        </row>
        <row r="71">
          <cell r="B71">
            <v>39363</v>
          </cell>
          <cell r="C71">
            <v>34.97</v>
          </cell>
        </row>
        <row r="72">
          <cell r="B72">
            <v>39370</v>
          </cell>
          <cell r="C72">
            <v>55.010000000000005</v>
          </cell>
        </row>
        <row r="73">
          <cell r="B73">
            <v>39377</v>
          </cell>
          <cell r="C73">
            <v>53.61</v>
          </cell>
        </row>
        <row r="74">
          <cell r="B74">
            <v>39384</v>
          </cell>
          <cell r="C74">
            <v>56.55</v>
          </cell>
        </row>
        <row r="75">
          <cell r="B75">
            <v>39391</v>
          </cell>
          <cell r="C75">
            <v>22.28</v>
          </cell>
        </row>
        <row r="76">
          <cell r="B76">
            <v>39398</v>
          </cell>
          <cell r="C76">
            <v>8.7100000000000009</v>
          </cell>
        </row>
        <row r="77">
          <cell r="B77">
            <v>39405</v>
          </cell>
          <cell r="C77">
            <v>65.8</v>
          </cell>
        </row>
        <row r="78">
          <cell r="B78">
            <v>39412</v>
          </cell>
          <cell r="C78">
            <v>32.4</v>
          </cell>
        </row>
        <row r="79">
          <cell r="B79">
            <v>39419</v>
          </cell>
          <cell r="C79">
            <v>48.32</v>
          </cell>
        </row>
        <row r="80">
          <cell r="B80">
            <v>39433</v>
          </cell>
          <cell r="C80">
            <v>31.5</v>
          </cell>
        </row>
        <row r="81">
          <cell r="B81">
            <v>39426</v>
          </cell>
          <cell r="C81">
            <v>34.9</v>
          </cell>
        </row>
        <row r="82">
          <cell r="B82">
            <v>39433</v>
          </cell>
          <cell r="C82">
            <v>0</v>
          </cell>
        </row>
        <row r="83">
          <cell r="B83">
            <v>39440</v>
          </cell>
          <cell r="C83">
            <v>0</v>
          </cell>
        </row>
      </sheetData>
      <sheetData sheetId="1">
        <row r="32">
          <cell r="D32" t="str">
            <v>Distributed Errors on a weekly basis</v>
          </cell>
        </row>
        <row r="33">
          <cell r="C33">
            <v>38720</v>
          </cell>
          <cell r="D33">
            <v>-20.76</v>
          </cell>
        </row>
        <row r="34">
          <cell r="C34">
            <v>38727</v>
          </cell>
          <cell r="D34">
            <v>0</v>
          </cell>
        </row>
        <row r="35">
          <cell r="C35">
            <v>38734</v>
          </cell>
          <cell r="D35">
            <v>0</v>
          </cell>
        </row>
        <row r="36">
          <cell r="C36">
            <v>38741</v>
          </cell>
          <cell r="D36">
            <v>-8.7100000000000009</v>
          </cell>
        </row>
        <row r="37">
          <cell r="C37">
            <v>38748</v>
          </cell>
          <cell r="D37">
            <v>-50.14</v>
          </cell>
        </row>
        <row r="38">
          <cell r="C38">
            <v>38755</v>
          </cell>
          <cell r="D38">
            <v>13.82</v>
          </cell>
        </row>
        <row r="39">
          <cell r="C39">
            <v>38762</v>
          </cell>
          <cell r="D39">
            <v>-85.38</v>
          </cell>
        </row>
        <row r="40">
          <cell r="C40">
            <v>38769</v>
          </cell>
          <cell r="D40">
            <v>-20.32</v>
          </cell>
        </row>
        <row r="41">
          <cell r="C41">
            <v>38776</v>
          </cell>
          <cell r="D41">
            <v>-127.42</v>
          </cell>
        </row>
        <row r="42">
          <cell r="C42">
            <v>38783</v>
          </cell>
          <cell r="D42">
            <v>31</v>
          </cell>
        </row>
        <row r="43">
          <cell r="C43">
            <v>38790</v>
          </cell>
          <cell r="D43">
            <v>-129.5</v>
          </cell>
        </row>
        <row r="44">
          <cell r="C44">
            <v>38797</v>
          </cell>
          <cell r="D44">
            <v>-129.5</v>
          </cell>
        </row>
        <row r="45">
          <cell r="C45">
            <v>38804</v>
          </cell>
          <cell r="D45">
            <v>-129.5</v>
          </cell>
        </row>
        <row r="46">
          <cell r="C46">
            <v>38811</v>
          </cell>
          <cell r="D46">
            <v>-14.53</v>
          </cell>
        </row>
        <row r="47">
          <cell r="C47">
            <v>38818</v>
          </cell>
          <cell r="D47">
            <v>-165.83</v>
          </cell>
        </row>
        <row r="48">
          <cell r="C48">
            <v>38825</v>
          </cell>
          <cell r="D48">
            <v>-83.7</v>
          </cell>
        </row>
        <row r="49">
          <cell r="C49">
            <v>38832</v>
          </cell>
          <cell r="D49">
            <v>-107.65</v>
          </cell>
        </row>
        <row r="50">
          <cell r="C50">
            <v>38839</v>
          </cell>
          <cell r="D50">
            <v>-71.25</v>
          </cell>
        </row>
        <row r="51">
          <cell r="C51">
            <v>38846</v>
          </cell>
          <cell r="D51">
            <v>-118.34</v>
          </cell>
        </row>
        <row r="52">
          <cell r="C52">
            <v>38853</v>
          </cell>
          <cell r="D52">
            <v>33.97</v>
          </cell>
        </row>
        <row r="53">
          <cell r="C53">
            <v>38860</v>
          </cell>
          <cell r="D53">
            <v>6.0149999999999997</v>
          </cell>
        </row>
        <row r="54">
          <cell r="C54">
            <v>38867</v>
          </cell>
          <cell r="D54">
            <v>6.0149999999999997</v>
          </cell>
        </row>
        <row r="55">
          <cell r="C55">
            <v>38874</v>
          </cell>
          <cell r="D55">
            <v>-36.134999999999998</v>
          </cell>
        </row>
        <row r="56">
          <cell r="C56">
            <v>38881</v>
          </cell>
          <cell r="D56">
            <v>-36.134999999999998</v>
          </cell>
        </row>
        <row r="57">
          <cell r="C57">
            <v>38888</v>
          </cell>
          <cell r="D57">
            <v>23.86</v>
          </cell>
        </row>
        <row r="58">
          <cell r="C58">
            <v>38895</v>
          </cell>
          <cell r="D58">
            <v>23.86</v>
          </cell>
        </row>
        <row r="59">
          <cell r="C59">
            <v>38902</v>
          </cell>
          <cell r="D59">
            <v>-159.345</v>
          </cell>
        </row>
        <row r="60">
          <cell r="C60">
            <v>38909</v>
          </cell>
          <cell r="D60">
            <v>-159.345</v>
          </cell>
        </row>
        <row r="61">
          <cell r="C61">
            <v>38916</v>
          </cell>
          <cell r="D61">
            <v>79.72</v>
          </cell>
        </row>
        <row r="62">
          <cell r="C62">
            <v>38923</v>
          </cell>
          <cell r="D62">
            <v>79.72</v>
          </cell>
        </row>
        <row r="63">
          <cell r="C63">
            <v>38930</v>
          </cell>
          <cell r="D63">
            <v>204.46</v>
          </cell>
        </row>
        <row r="64">
          <cell r="C64">
            <v>38937</v>
          </cell>
          <cell r="D64">
            <v>-7.8366666666666669</v>
          </cell>
        </row>
        <row r="65">
          <cell r="C65">
            <v>38944</v>
          </cell>
          <cell r="D65">
            <v>-7.8366666666666669</v>
          </cell>
        </row>
        <row r="66">
          <cell r="C66">
            <v>38951</v>
          </cell>
          <cell r="D66">
            <v>-7.8366666666666669</v>
          </cell>
        </row>
        <row r="67">
          <cell r="C67">
            <v>38958</v>
          </cell>
          <cell r="D67">
            <v>0</v>
          </cell>
        </row>
        <row r="68">
          <cell r="C68">
            <v>38965</v>
          </cell>
          <cell r="D68">
            <v>0</v>
          </cell>
        </row>
        <row r="69">
          <cell r="C69">
            <v>38972</v>
          </cell>
          <cell r="D69">
            <v>0</v>
          </cell>
        </row>
        <row r="70">
          <cell r="C70">
            <v>38979</v>
          </cell>
          <cell r="D70">
            <v>0</v>
          </cell>
        </row>
        <row r="71">
          <cell r="C71">
            <v>38986</v>
          </cell>
          <cell r="D71">
            <v>0</v>
          </cell>
        </row>
        <row r="72">
          <cell r="C72">
            <v>38993</v>
          </cell>
          <cell r="D72">
            <v>-59.57</v>
          </cell>
        </row>
        <row r="73">
          <cell r="C73">
            <v>39000</v>
          </cell>
          <cell r="D73">
            <v>-190.69</v>
          </cell>
        </row>
        <row r="74">
          <cell r="C74">
            <v>39007</v>
          </cell>
          <cell r="D74">
            <v>-190.69</v>
          </cell>
        </row>
        <row r="75">
          <cell r="C75">
            <v>39014</v>
          </cell>
          <cell r="D75">
            <v>-58.11</v>
          </cell>
        </row>
        <row r="76">
          <cell r="C76">
            <v>39021</v>
          </cell>
          <cell r="D76">
            <v>-24.687999999999999</v>
          </cell>
        </row>
        <row r="77">
          <cell r="C77">
            <v>39028</v>
          </cell>
          <cell r="D77">
            <v>-24.687999999999999</v>
          </cell>
        </row>
        <row r="78">
          <cell r="C78">
            <v>39035</v>
          </cell>
          <cell r="D78">
            <v>-24.687999999999999</v>
          </cell>
        </row>
        <row r="79">
          <cell r="C79">
            <v>39042</v>
          </cell>
          <cell r="D79">
            <v>-24.687999999999999</v>
          </cell>
        </row>
        <row r="80">
          <cell r="C80">
            <v>39049</v>
          </cell>
          <cell r="D80">
            <v>-24.687999999999999</v>
          </cell>
        </row>
        <row r="81">
          <cell r="C81">
            <v>39056</v>
          </cell>
          <cell r="D81">
            <v>59.12</v>
          </cell>
        </row>
        <row r="82">
          <cell r="C82">
            <v>39063</v>
          </cell>
          <cell r="D82">
            <v>-3.27</v>
          </cell>
        </row>
        <row r="83">
          <cell r="C83">
            <v>39070</v>
          </cell>
          <cell r="D83">
            <v>24</v>
          </cell>
        </row>
        <row r="84">
          <cell r="C84">
            <v>39077</v>
          </cell>
          <cell r="D84">
            <v>0</v>
          </cell>
        </row>
        <row r="85">
          <cell r="C85">
            <v>39084</v>
          </cell>
          <cell r="D85">
            <v>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I99"/>
  <sheetViews>
    <sheetView showGridLines="0" zoomScale="125" workbookViewId="0">
      <pane xSplit="3" ySplit="2" topLeftCell="D14" activePane="bottomRight" state="frozen"/>
      <selection pane="topRight" activeCell="D1" sqref="D1"/>
      <selection pane="bottomLeft" activeCell="A3" sqref="A3"/>
      <selection pane="bottomRight" activeCell="AZ78" sqref="AZ78"/>
    </sheetView>
  </sheetViews>
  <sheetFormatPr baseColWidth="10" defaultRowHeight="12" customHeight="1"/>
  <cols>
    <col min="1" max="2" width="3.28515625" style="2" customWidth="1"/>
    <col min="3" max="3" width="15.28515625" style="2" bestFit="1" customWidth="1"/>
    <col min="4" max="16" width="6.7109375" style="34" bestFit="1" customWidth="1"/>
    <col min="17" max="28" width="6.7109375" style="2" bestFit="1" customWidth="1"/>
    <col min="29" max="39" width="6.7109375" style="34" bestFit="1" customWidth="1"/>
    <col min="40" max="40" width="8.28515625" style="34" bestFit="1" customWidth="1"/>
    <col min="41" max="51" width="6.7109375" style="2" bestFit="1" customWidth="1"/>
    <col min="52" max="53" width="6.7109375" style="43" customWidth="1"/>
    <col min="54" max="54" width="6.7109375" style="57" bestFit="1" customWidth="1"/>
    <col min="55" max="55" width="6.7109375" style="2" customWidth="1"/>
    <col min="56" max="58" width="6.42578125" style="57" customWidth="1"/>
    <col min="59" max="59" width="6.42578125" style="57" bestFit="1" customWidth="1"/>
    <col min="60" max="16384" width="10.7109375" style="2"/>
  </cols>
  <sheetData>
    <row r="1" spans="1:61" s="4" customFormat="1" ht="12" customHeight="1">
      <c r="A1" s="67" t="s">
        <v>85</v>
      </c>
      <c r="B1" s="67" t="s">
        <v>114</v>
      </c>
      <c r="C1" s="67"/>
      <c r="D1" s="25">
        <v>37590</v>
      </c>
      <c r="E1" s="25">
        <v>37621</v>
      </c>
      <c r="F1" s="25">
        <v>37652</v>
      </c>
      <c r="G1" s="25">
        <v>37680</v>
      </c>
      <c r="H1" s="25">
        <v>37711</v>
      </c>
      <c r="I1" s="25">
        <v>37741</v>
      </c>
      <c r="J1" s="25">
        <v>37772</v>
      </c>
      <c r="K1" s="25">
        <v>37802</v>
      </c>
      <c r="L1" s="25">
        <v>37833</v>
      </c>
      <c r="M1" s="25">
        <v>37864</v>
      </c>
      <c r="N1" s="25">
        <v>37894</v>
      </c>
      <c r="O1" s="25">
        <v>37925</v>
      </c>
      <c r="P1" s="25">
        <v>37955</v>
      </c>
      <c r="Q1" s="4">
        <v>37986</v>
      </c>
      <c r="R1" s="4">
        <v>38017</v>
      </c>
      <c r="S1" s="4">
        <v>38046</v>
      </c>
      <c r="T1" s="4">
        <v>38077</v>
      </c>
      <c r="U1" s="4">
        <v>38107</v>
      </c>
      <c r="V1" s="4">
        <v>38138</v>
      </c>
      <c r="W1" s="4">
        <v>38168</v>
      </c>
      <c r="X1" s="4">
        <v>38199</v>
      </c>
      <c r="Y1" s="4">
        <v>38230</v>
      </c>
      <c r="Z1" s="4">
        <v>38260</v>
      </c>
      <c r="AA1" s="4">
        <v>38291</v>
      </c>
      <c r="AB1" s="4">
        <v>38321</v>
      </c>
      <c r="AC1" s="25">
        <v>38352</v>
      </c>
      <c r="AD1" s="25">
        <v>38383</v>
      </c>
      <c r="AE1" s="25">
        <v>38411</v>
      </c>
      <c r="AF1" s="25">
        <v>38442</v>
      </c>
      <c r="AG1" s="25">
        <v>38472</v>
      </c>
      <c r="AH1" s="25">
        <v>38503</v>
      </c>
      <c r="AI1" s="25">
        <v>38533</v>
      </c>
      <c r="AJ1" s="25">
        <v>38564</v>
      </c>
      <c r="AK1" s="25">
        <v>38595</v>
      </c>
      <c r="AL1" s="25">
        <v>38625</v>
      </c>
      <c r="AM1" s="25">
        <v>38656</v>
      </c>
      <c r="AN1" s="25">
        <v>38686</v>
      </c>
      <c r="AO1" s="4">
        <v>38717</v>
      </c>
      <c r="AP1" s="4">
        <v>38748</v>
      </c>
      <c r="AQ1" s="4">
        <v>38776</v>
      </c>
      <c r="AR1" s="4">
        <v>38807</v>
      </c>
      <c r="AS1" s="4">
        <v>38837</v>
      </c>
      <c r="AT1" s="4">
        <v>38868</v>
      </c>
      <c r="AU1" s="4">
        <v>38898</v>
      </c>
      <c r="AV1" s="4">
        <v>38929</v>
      </c>
      <c r="AW1" s="4">
        <v>38960</v>
      </c>
      <c r="AX1" s="4">
        <v>38990</v>
      </c>
      <c r="AY1" s="4">
        <v>39021</v>
      </c>
      <c r="AZ1" s="4">
        <v>39051</v>
      </c>
      <c r="BB1" s="75">
        <v>2010</v>
      </c>
      <c r="BC1" s="76"/>
      <c r="BD1" s="75">
        <v>2007</v>
      </c>
      <c r="BE1" s="75">
        <v>2008</v>
      </c>
      <c r="BF1" s="75">
        <v>2009</v>
      </c>
      <c r="BG1" s="75">
        <v>2010</v>
      </c>
      <c r="BH1" s="55"/>
      <c r="BI1" s="55"/>
    </row>
    <row r="2" spans="1:61" ht="25" customHeight="1">
      <c r="A2" s="3"/>
      <c r="B2" s="1" t="s">
        <v>115</v>
      </c>
      <c r="C2" s="1"/>
      <c r="D2" s="26" t="s">
        <v>115</v>
      </c>
      <c r="E2" s="26" t="s">
        <v>115</v>
      </c>
      <c r="F2" s="26" t="s">
        <v>115</v>
      </c>
      <c r="G2" s="26" t="s">
        <v>115</v>
      </c>
      <c r="H2" s="26" t="s">
        <v>115</v>
      </c>
      <c r="I2" s="26" t="s">
        <v>115</v>
      </c>
      <c r="J2" s="26" t="s">
        <v>115</v>
      </c>
      <c r="K2" s="26" t="s">
        <v>115</v>
      </c>
      <c r="L2" s="26" t="s">
        <v>115</v>
      </c>
      <c r="M2" s="26" t="s">
        <v>115</v>
      </c>
      <c r="N2" s="26" t="s">
        <v>115</v>
      </c>
      <c r="O2" s="26" t="s">
        <v>115</v>
      </c>
      <c r="P2" s="26" t="s">
        <v>115</v>
      </c>
      <c r="Q2" s="1" t="s">
        <v>115</v>
      </c>
      <c r="R2" s="1" t="s">
        <v>115</v>
      </c>
      <c r="S2" s="1" t="s">
        <v>115</v>
      </c>
      <c r="T2" s="1" t="s">
        <v>115</v>
      </c>
      <c r="U2" s="1" t="s">
        <v>115</v>
      </c>
      <c r="V2" s="1" t="s">
        <v>115</v>
      </c>
      <c r="W2" s="1" t="s">
        <v>115</v>
      </c>
      <c r="X2" s="1" t="s">
        <v>115</v>
      </c>
      <c r="Y2" s="1" t="s">
        <v>115</v>
      </c>
      <c r="Z2" s="1" t="s">
        <v>115</v>
      </c>
      <c r="AA2" s="1" t="s">
        <v>115</v>
      </c>
      <c r="AB2" s="1" t="s">
        <v>115</v>
      </c>
      <c r="AC2" s="26" t="s">
        <v>115</v>
      </c>
      <c r="AD2" s="26" t="s">
        <v>115</v>
      </c>
      <c r="AE2" s="26" t="s">
        <v>115</v>
      </c>
      <c r="AF2" s="26" t="s">
        <v>115</v>
      </c>
      <c r="AG2" s="26" t="s">
        <v>115</v>
      </c>
      <c r="AH2" s="26" t="s">
        <v>115</v>
      </c>
      <c r="AI2" s="26" t="s">
        <v>115</v>
      </c>
      <c r="AJ2" s="26" t="s">
        <v>115</v>
      </c>
      <c r="AK2" s="26" t="s">
        <v>115</v>
      </c>
      <c r="AL2" s="26" t="s">
        <v>115</v>
      </c>
      <c r="AM2" s="26" t="s">
        <v>115</v>
      </c>
      <c r="AN2" s="26" t="s">
        <v>115</v>
      </c>
      <c r="AO2" s="1" t="s">
        <v>115</v>
      </c>
      <c r="AP2" s="1" t="s">
        <v>115</v>
      </c>
      <c r="AQ2" s="1" t="s">
        <v>115</v>
      </c>
      <c r="AR2" s="1" t="s">
        <v>115</v>
      </c>
      <c r="AS2" s="1" t="s">
        <v>115</v>
      </c>
      <c r="AT2" s="1" t="s">
        <v>115</v>
      </c>
      <c r="AU2" s="1" t="s">
        <v>115</v>
      </c>
      <c r="AV2" s="1" t="s">
        <v>115</v>
      </c>
      <c r="AW2" s="1" t="s">
        <v>115</v>
      </c>
      <c r="AX2" s="1" t="s">
        <v>115</v>
      </c>
      <c r="AY2" s="1" t="s">
        <v>115</v>
      </c>
      <c r="AZ2" s="40" t="s">
        <v>115</v>
      </c>
      <c r="BA2" s="40"/>
      <c r="BB2" s="77" t="s">
        <v>124</v>
      </c>
      <c r="BC2" s="78"/>
      <c r="BD2" s="79" t="s">
        <v>75</v>
      </c>
      <c r="BE2" s="79" t="s">
        <v>74</v>
      </c>
      <c r="BF2" s="79" t="s">
        <v>74</v>
      </c>
      <c r="BG2" s="79" t="s">
        <v>74</v>
      </c>
    </row>
    <row r="3" spans="1:61" s="15" customFormat="1" ht="12" customHeight="1">
      <c r="A3" s="69" t="s">
        <v>117</v>
      </c>
      <c r="B3" s="69"/>
      <c r="C3" s="69"/>
      <c r="D3" s="27"/>
      <c r="E3" s="27"/>
      <c r="F3" s="27"/>
      <c r="G3" s="27"/>
      <c r="H3" s="27"/>
      <c r="I3" s="27"/>
      <c r="J3" s="27"/>
      <c r="K3" s="27"/>
      <c r="L3" s="27"/>
      <c r="M3" s="27"/>
      <c r="N3" s="27"/>
      <c r="O3" s="27"/>
      <c r="P3" s="27"/>
      <c r="Q3" s="12"/>
      <c r="R3" s="12"/>
      <c r="S3" s="12"/>
      <c r="T3" s="12"/>
      <c r="U3" s="12"/>
      <c r="V3" s="12"/>
      <c r="W3" s="12"/>
      <c r="X3" s="12"/>
      <c r="Y3" s="12"/>
      <c r="Z3" s="12"/>
      <c r="AA3" s="12"/>
      <c r="AB3" s="12"/>
      <c r="AC3" s="27"/>
      <c r="AD3" s="27"/>
      <c r="AE3" s="27"/>
      <c r="AF3" s="27"/>
      <c r="AG3" s="27"/>
      <c r="AH3" s="27"/>
      <c r="AI3" s="27"/>
      <c r="AJ3" s="27"/>
      <c r="AK3" s="27"/>
      <c r="AL3" s="27"/>
      <c r="AM3" s="27"/>
      <c r="AN3" s="27"/>
      <c r="AO3" s="12"/>
      <c r="AP3" s="12"/>
      <c r="AQ3" s="12"/>
      <c r="AR3" s="12"/>
      <c r="AS3" s="12"/>
      <c r="AT3" s="12"/>
      <c r="AU3" s="12"/>
      <c r="AV3" s="12"/>
      <c r="AW3" s="12"/>
      <c r="AX3" s="12"/>
      <c r="AY3" s="12"/>
      <c r="AZ3" s="41"/>
      <c r="BA3" s="41"/>
      <c r="BB3" s="56"/>
      <c r="BC3" s="53"/>
      <c r="BD3" s="56"/>
      <c r="BE3" s="56"/>
      <c r="BF3" s="56"/>
      <c r="BG3" s="56"/>
    </row>
    <row r="4" spans="1:61" s="15" customFormat="1" ht="12" customHeight="1">
      <c r="A4" s="68" t="s">
        <v>118</v>
      </c>
      <c r="B4" s="68" t="s">
        <v>115</v>
      </c>
      <c r="C4" s="68"/>
      <c r="D4" s="27"/>
      <c r="E4" s="27"/>
      <c r="F4" s="27"/>
      <c r="G4" s="27"/>
      <c r="H4" s="27"/>
      <c r="I4" s="27"/>
      <c r="J4" s="27"/>
      <c r="K4" s="27"/>
      <c r="L4" s="27"/>
      <c r="M4" s="27"/>
      <c r="N4" s="27"/>
      <c r="O4" s="27"/>
      <c r="P4" s="27"/>
      <c r="Q4" s="12"/>
      <c r="R4" s="12"/>
      <c r="S4" s="12"/>
      <c r="T4" s="12"/>
      <c r="U4" s="12"/>
      <c r="V4" s="12"/>
      <c r="W4" s="12"/>
      <c r="X4" s="12"/>
      <c r="Y4" s="12"/>
      <c r="Z4" s="12"/>
      <c r="AA4" s="12"/>
      <c r="AB4" s="12"/>
      <c r="AC4" s="27"/>
      <c r="AD4" s="27"/>
      <c r="AE4" s="27"/>
      <c r="AF4" s="27"/>
      <c r="AG4" s="27"/>
      <c r="AH4" s="27"/>
      <c r="AI4" s="27"/>
      <c r="AJ4" s="27"/>
      <c r="AK4" s="27"/>
      <c r="AL4" s="27"/>
      <c r="AM4" s="27"/>
      <c r="AN4" s="27"/>
      <c r="AO4" s="12"/>
      <c r="AP4" s="12"/>
      <c r="AQ4" s="12"/>
      <c r="AR4" s="12"/>
      <c r="AS4" s="12"/>
      <c r="AT4" s="12"/>
      <c r="AU4" s="12"/>
      <c r="AV4" s="12"/>
      <c r="AW4" s="12"/>
      <c r="AX4" s="12"/>
      <c r="AY4" s="12"/>
      <c r="AZ4" s="41"/>
      <c r="BA4" s="41"/>
      <c r="BB4" s="56"/>
      <c r="BC4" s="53"/>
      <c r="BD4" s="56"/>
      <c r="BE4" s="56"/>
      <c r="BF4" s="56"/>
      <c r="BG4" s="56"/>
    </row>
    <row r="5" spans="1:61" s="15" customFormat="1" ht="12" customHeight="1">
      <c r="A5" s="19" t="s">
        <v>115</v>
      </c>
      <c r="B5" s="63" t="s">
        <v>119</v>
      </c>
      <c r="C5" s="63"/>
      <c r="D5" s="27">
        <v>0</v>
      </c>
      <c r="E5" s="27">
        <v>0</v>
      </c>
      <c r="F5" s="27">
        <v>0</v>
      </c>
      <c r="G5" s="27">
        <v>0</v>
      </c>
      <c r="H5" s="27">
        <v>0</v>
      </c>
      <c r="I5" s="27">
        <v>0</v>
      </c>
      <c r="J5" s="27">
        <v>0</v>
      </c>
      <c r="K5" s="27">
        <v>0</v>
      </c>
      <c r="L5" s="27">
        <v>0</v>
      </c>
      <c r="M5" s="27">
        <v>0</v>
      </c>
      <c r="N5" s="27">
        <v>0</v>
      </c>
      <c r="O5" s="27">
        <v>0</v>
      </c>
      <c r="P5" s="27">
        <v>0</v>
      </c>
      <c r="Q5" s="12">
        <v>0</v>
      </c>
      <c r="R5" s="12">
        <v>0</v>
      </c>
      <c r="S5" s="12">
        <v>0</v>
      </c>
      <c r="T5" s="12">
        <v>0</v>
      </c>
      <c r="U5" s="12">
        <v>0</v>
      </c>
      <c r="V5" s="12">
        <v>0</v>
      </c>
      <c r="W5" s="12">
        <v>0</v>
      </c>
      <c r="X5" s="12">
        <v>0</v>
      </c>
      <c r="Y5" s="12">
        <v>315</v>
      </c>
      <c r="Z5" s="12">
        <v>4456.8500000000004</v>
      </c>
      <c r="AA5" s="12">
        <v>0</v>
      </c>
      <c r="AB5" s="12">
        <v>0</v>
      </c>
      <c r="AC5" s="27">
        <v>150</v>
      </c>
      <c r="AD5" s="27">
        <v>0</v>
      </c>
      <c r="AE5" s="27">
        <v>0</v>
      </c>
      <c r="AF5" s="27">
        <v>0</v>
      </c>
      <c r="AG5" s="27">
        <v>-4921.8500000000004</v>
      </c>
      <c r="AH5" s="27">
        <v>0</v>
      </c>
      <c r="AI5" s="27">
        <v>0</v>
      </c>
      <c r="AJ5" s="27">
        <v>0</v>
      </c>
      <c r="AK5" s="27">
        <v>0</v>
      </c>
      <c r="AL5" s="27">
        <v>0</v>
      </c>
      <c r="AM5" s="27">
        <v>0</v>
      </c>
      <c r="AN5" s="27">
        <v>0</v>
      </c>
      <c r="AO5" s="12">
        <v>0</v>
      </c>
      <c r="AP5" s="12">
        <v>0</v>
      </c>
      <c r="AQ5" s="12">
        <v>0</v>
      </c>
      <c r="AR5" s="12">
        <v>0</v>
      </c>
      <c r="AS5" s="12">
        <v>0</v>
      </c>
      <c r="AT5" s="12">
        <v>0</v>
      </c>
      <c r="AU5" s="12">
        <v>0</v>
      </c>
      <c r="AV5" s="12">
        <v>0</v>
      </c>
      <c r="AW5" s="12">
        <v>0</v>
      </c>
      <c r="AX5" s="12">
        <v>0</v>
      </c>
      <c r="AY5" s="12">
        <v>0</v>
      </c>
      <c r="AZ5" s="41">
        <v>0</v>
      </c>
      <c r="BA5" s="41"/>
      <c r="BB5" s="56">
        <f>SUM(AO5:AZ5)</f>
        <v>0</v>
      </c>
      <c r="BC5" s="53"/>
      <c r="BD5" s="56">
        <f>SUM(E5:P5)/12</f>
        <v>0</v>
      </c>
      <c r="BE5" s="56">
        <f>SUM(Q5:AB5)/12</f>
        <v>397.6541666666667</v>
      </c>
      <c r="BF5" s="56">
        <f>SUM(AC5:AN5)/12</f>
        <v>-397.6541666666667</v>
      </c>
      <c r="BG5" s="56">
        <f>BB5/12</f>
        <v>0</v>
      </c>
    </row>
    <row r="6" spans="1:61" s="15" customFormat="1" ht="12" customHeight="1">
      <c r="A6" s="19" t="s">
        <v>115</v>
      </c>
      <c r="B6" s="63" t="s">
        <v>120</v>
      </c>
      <c r="C6" s="63"/>
      <c r="D6" s="27">
        <v>0</v>
      </c>
      <c r="E6" s="27">
        <v>0</v>
      </c>
      <c r="F6" s="27">
        <v>0</v>
      </c>
      <c r="G6" s="27">
        <v>0</v>
      </c>
      <c r="H6" s="27">
        <v>0</v>
      </c>
      <c r="I6" s="27">
        <v>0</v>
      </c>
      <c r="J6" s="27">
        <v>0</v>
      </c>
      <c r="K6" s="27">
        <v>0</v>
      </c>
      <c r="L6" s="27">
        <v>0</v>
      </c>
      <c r="M6" s="27">
        <v>0</v>
      </c>
      <c r="N6" s="27">
        <v>0</v>
      </c>
      <c r="O6" s="27">
        <v>0</v>
      </c>
      <c r="P6" s="27">
        <v>0</v>
      </c>
      <c r="Q6" s="12">
        <v>0</v>
      </c>
      <c r="R6" s="12">
        <v>0</v>
      </c>
      <c r="S6" s="12">
        <v>0</v>
      </c>
      <c r="T6" s="12">
        <v>0</v>
      </c>
      <c r="U6" s="12">
        <v>0</v>
      </c>
      <c r="V6" s="12">
        <v>0</v>
      </c>
      <c r="W6" s="12">
        <v>0</v>
      </c>
      <c r="X6" s="12">
        <v>0</v>
      </c>
      <c r="Y6" s="12">
        <v>0</v>
      </c>
      <c r="Z6" s="12">
        <v>541.94000000000005</v>
      </c>
      <c r="AA6" s="12">
        <v>0</v>
      </c>
      <c r="AB6" s="12">
        <v>0</v>
      </c>
      <c r="AC6" s="27">
        <v>0</v>
      </c>
      <c r="AD6" s="27">
        <v>0</v>
      </c>
      <c r="AE6" s="27">
        <v>0</v>
      </c>
      <c r="AF6" s="27">
        <v>0</v>
      </c>
      <c r="AG6" s="27">
        <v>-541.94000000000005</v>
      </c>
      <c r="AH6" s="27">
        <v>0</v>
      </c>
      <c r="AI6" s="27">
        <v>0</v>
      </c>
      <c r="AJ6" s="27">
        <v>0</v>
      </c>
      <c r="AK6" s="27">
        <v>0</v>
      </c>
      <c r="AL6" s="27">
        <v>0</v>
      </c>
      <c r="AM6" s="27">
        <v>0</v>
      </c>
      <c r="AN6" s="27">
        <v>0</v>
      </c>
      <c r="AO6" s="12">
        <v>0</v>
      </c>
      <c r="AP6" s="12">
        <v>0</v>
      </c>
      <c r="AQ6" s="12">
        <v>0</v>
      </c>
      <c r="AR6" s="12">
        <v>0</v>
      </c>
      <c r="AS6" s="12">
        <v>0</v>
      </c>
      <c r="AT6" s="12">
        <v>0</v>
      </c>
      <c r="AU6" s="12">
        <v>0</v>
      </c>
      <c r="AV6" s="12">
        <v>0</v>
      </c>
      <c r="AW6" s="12">
        <v>0</v>
      </c>
      <c r="AX6" s="12">
        <v>0</v>
      </c>
      <c r="AY6" s="12">
        <v>0</v>
      </c>
      <c r="AZ6" s="41">
        <v>0</v>
      </c>
      <c r="BA6" s="41"/>
      <c r="BB6" s="56">
        <f t="shared" ref="BB6:BB54" si="0">SUM(AO6:AZ6)</f>
        <v>0</v>
      </c>
      <c r="BC6" s="53"/>
      <c r="BD6" s="56">
        <f>SUM(E6:P6)/12</f>
        <v>0</v>
      </c>
      <c r="BE6" s="56">
        <f>SUM(Q6:AB6)/12</f>
        <v>45.161666666666669</v>
      </c>
      <c r="BF6" s="56">
        <f>SUM(AC6:AN6)/12</f>
        <v>-45.161666666666669</v>
      </c>
      <c r="BG6" s="56">
        <f t="shared" ref="BG6:BG54" si="1">BB6/12</f>
        <v>0</v>
      </c>
    </row>
    <row r="7" spans="1:61" s="15" customFormat="1" ht="12" customHeight="1">
      <c r="A7" s="68" t="s">
        <v>121</v>
      </c>
      <c r="B7" s="68" t="s">
        <v>115</v>
      </c>
      <c r="C7" s="68"/>
      <c r="D7" s="27">
        <v>0</v>
      </c>
      <c r="E7" s="27">
        <v>450</v>
      </c>
      <c r="F7" s="27">
        <v>0</v>
      </c>
      <c r="G7" s="27">
        <v>450</v>
      </c>
      <c r="H7" s="27">
        <v>0</v>
      </c>
      <c r="I7" s="27">
        <v>0</v>
      </c>
      <c r="J7" s="27">
        <v>473.09</v>
      </c>
      <c r="K7" s="27">
        <v>419.68</v>
      </c>
      <c r="L7" s="27">
        <v>257.61</v>
      </c>
      <c r="M7" s="27">
        <v>345.45</v>
      </c>
      <c r="N7" s="27">
        <v>887.52</v>
      </c>
      <c r="O7" s="27">
        <v>390</v>
      </c>
      <c r="P7" s="27">
        <v>0</v>
      </c>
      <c r="Q7" s="12">
        <v>630</v>
      </c>
      <c r="R7" s="12">
        <v>450</v>
      </c>
      <c r="S7" s="12">
        <v>0</v>
      </c>
      <c r="T7" s="12">
        <v>670</v>
      </c>
      <c r="U7" s="12">
        <v>960</v>
      </c>
      <c r="V7" s="12">
        <v>620</v>
      </c>
      <c r="W7" s="12">
        <v>0</v>
      </c>
      <c r="X7" s="12">
        <v>1015.19</v>
      </c>
      <c r="Y7" s="12">
        <v>0</v>
      </c>
      <c r="Z7" s="12">
        <v>1243.53</v>
      </c>
      <c r="AA7" s="12">
        <v>0</v>
      </c>
      <c r="AB7" s="12">
        <v>230</v>
      </c>
      <c r="AC7" s="27">
        <v>98.46</v>
      </c>
      <c r="AD7" s="27">
        <v>970</v>
      </c>
      <c r="AE7" s="27">
        <v>660</v>
      </c>
      <c r="AF7" s="27">
        <v>760</v>
      </c>
      <c r="AG7" s="27">
        <v>930</v>
      </c>
      <c r="AH7" s="27">
        <v>1408.4</v>
      </c>
      <c r="AI7" s="27">
        <v>1194.49</v>
      </c>
      <c r="AJ7" s="27">
        <v>731.76</v>
      </c>
      <c r="AK7" s="27">
        <v>923.31</v>
      </c>
      <c r="AL7" s="27">
        <v>86.81</v>
      </c>
      <c r="AM7" s="27">
        <v>667.66</v>
      </c>
      <c r="AN7" s="27">
        <v>532.29</v>
      </c>
      <c r="AO7" s="12">
        <v>399</v>
      </c>
      <c r="AP7" s="12">
        <v>2096</v>
      </c>
      <c r="AQ7" s="12">
        <v>310.33999999999997</v>
      </c>
      <c r="AR7" s="12">
        <v>780</v>
      </c>
      <c r="AS7" s="12">
        <v>1288</v>
      </c>
      <c r="AT7" s="12">
        <v>0</v>
      </c>
      <c r="AU7" s="12">
        <v>0</v>
      </c>
      <c r="AV7" s="12">
        <v>40.26</v>
      </c>
      <c r="AW7" s="12">
        <v>759</v>
      </c>
      <c r="AX7" s="12">
        <v>1401.61</v>
      </c>
      <c r="AY7" s="12">
        <v>1117.55</v>
      </c>
      <c r="AZ7" s="41">
        <v>1211.3800000000001</v>
      </c>
      <c r="BA7" s="41"/>
      <c r="BB7" s="56">
        <f t="shared" si="0"/>
        <v>9403.14</v>
      </c>
      <c r="BC7" s="53"/>
      <c r="BD7" s="56">
        <f>SUM(E7:P7)/12</f>
        <v>306.11250000000001</v>
      </c>
      <c r="BE7" s="56">
        <f>SUM(Q7:AB7)/12</f>
        <v>484.89333333333337</v>
      </c>
      <c r="BF7" s="56">
        <f>SUM(AC7:AN7)/12</f>
        <v>746.93166666666673</v>
      </c>
      <c r="BG7" s="56">
        <f t="shared" si="1"/>
        <v>783.59499999999991</v>
      </c>
    </row>
    <row r="8" spans="1:61" s="15" customFormat="1" ht="12" customHeight="1">
      <c r="A8" s="68" t="s">
        <v>148</v>
      </c>
      <c r="B8" s="68" t="s">
        <v>115</v>
      </c>
      <c r="C8" s="68"/>
      <c r="D8" s="27">
        <v>260</v>
      </c>
      <c r="E8" s="27">
        <v>300</v>
      </c>
      <c r="F8" s="27">
        <v>300.23</v>
      </c>
      <c r="G8" s="27">
        <v>451</v>
      </c>
      <c r="H8" s="27">
        <v>589</v>
      </c>
      <c r="I8" s="27">
        <v>536.49</v>
      </c>
      <c r="J8" s="27">
        <v>651</v>
      </c>
      <c r="K8" s="27">
        <v>434</v>
      </c>
      <c r="L8" s="27">
        <v>549</v>
      </c>
      <c r="M8" s="27">
        <v>685.5</v>
      </c>
      <c r="N8" s="27">
        <v>304</v>
      </c>
      <c r="O8" s="27">
        <v>580</v>
      </c>
      <c r="P8" s="27">
        <v>325</v>
      </c>
      <c r="Q8" s="12">
        <v>526</v>
      </c>
      <c r="R8" s="12">
        <v>574</v>
      </c>
      <c r="S8" s="12">
        <v>598</v>
      </c>
      <c r="T8" s="12">
        <v>418</v>
      </c>
      <c r="U8" s="12">
        <v>396</v>
      </c>
      <c r="V8" s="12">
        <v>510</v>
      </c>
      <c r="W8" s="12">
        <v>1032.68</v>
      </c>
      <c r="X8" s="12">
        <v>805.04</v>
      </c>
      <c r="Y8" s="12">
        <v>470.34</v>
      </c>
      <c r="Z8" s="12">
        <v>455.46</v>
      </c>
      <c r="AA8" s="12">
        <v>475.27</v>
      </c>
      <c r="AB8" s="12">
        <v>451.49</v>
      </c>
      <c r="AC8" s="27">
        <v>433.87</v>
      </c>
      <c r="AD8" s="27">
        <v>445.05</v>
      </c>
      <c r="AE8" s="27">
        <v>520.07000000000005</v>
      </c>
      <c r="AF8" s="27">
        <v>627.28</v>
      </c>
      <c r="AG8" s="27">
        <v>673.14</v>
      </c>
      <c r="AH8" s="27">
        <v>1027</v>
      </c>
      <c r="AI8" s="27">
        <v>1038.8399999999999</v>
      </c>
      <c r="AJ8" s="27">
        <v>844.97</v>
      </c>
      <c r="AK8" s="27">
        <v>1017.09</v>
      </c>
      <c r="AL8" s="27">
        <v>752.93</v>
      </c>
      <c r="AM8" s="27">
        <v>697.14</v>
      </c>
      <c r="AN8" s="27">
        <v>511.63</v>
      </c>
      <c r="AO8" s="12">
        <v>789.87</v>
      </c>
      <c r="AP8" s="12">
        <v>457.38</v>
      </c>
      <c r="AQ8" s="12">
        <v>535.97</v>
      </c>
      <c r="AR8" s="12">
        <v>572.45000000000005</v>
      </c>
      <c r="AS8" s="12">
        <v>1013.8</v>
      </c>
      <c r="AT8" s="12">
        <v>971.09</v>
      </c>
      <c r="AU8" s="12">
        <v>1116.26</v>
      </c>
      <c r="AV8" s="12">
        <v>679.29</v>
      </c>
      <c r="AW8" s="12">
        <v>903.72</v>
      </c>
      <c r="AX8" s="12">
        <v>807.35</v>
      </c>
      <c r="AY8" s="12">
        <v>906.35</v>
      </c>
      <c r="AZ8" s="41">
        <v>577.87</v>
      </c>
      <c r="BA8" s="41"/>
      <c r="BB8" s="56">
        <f t="shared" si="0"/>
        <v>9331.4000000000015</v>
      </c>
      <c r="BC8" s="53"/>
      <c r="BD8" s="56">
        <f>SUM(E8:P8)/12</f>
        <v>475.435</v>
      </c>
      <c r="BE8" s="56">
        <f>SUM(Q8:AB8)/12</f>
        <v>559.35666666666668</v>
      </c>
      <c r="BF8" s="56">
        <f>SUM(AC8:AN8)/12</f>
        <v>715.75083333333339</v>
      </c>
      <c r="BG8" s="56">
        <f t="shared" si="1"/>
        <v>777.61666666666679</v>
      </c>
    </row>
    <row r="9" spans="1:61" s="15" customFormat="1" ht="12" customHeight="1">
      <c r="A9" s="63" t="s">
        <v>122</v>
      </c>
      <c r="B9" s="63" t="s">
        <v>115</v>
      </c>
      <c r="C9" s="63"/>
      <c r="D9" s="27">
        <v>1283.97</v>
      </c>
      <c r="E9" s="27">
        <v>0</v>
      </c>
      <c r="F9" s="27">
        <v>498.25</v>
      </c>
      <c r="G9" s="27">
        <v>0</v>
      </c>
      <c r="H9" s="27">
        <v>300</v>
      </c>
      <c r="I9" s="27">
        <v>1000</v>
      </c>
      <c r="J9" s="27">
        <v>0</v>
      </c>
      <c r="K9" s="27">
        <v>80</v>
      </c>
      <c r="L9" s="27">
        <v>82</v>
      </c>
      <c r="M9" s="27">
        <v>67.59</v>
      </c>
      <c r="N9" s="27">
        <v>227</v>
      </c>
      <c r="O9" s="27">
        <v>70</v>
      </c>
      <c r="P9" s="27">
        <v>1124</v>
      </c>
      <c r="Q9" s="12">
        <v>15</v>
      </c>
      <c r="R9" s="12">
        <v>121</v>
      </c>
      <c r="S9" s="12">
        <v>0</v>
      </c>
      <c r="T9" s="12">
        <v>0</v>
      </c>
      <c r="U9" s="12">
        <v>133</v>
      </c>
      <c r="V9" s="12">
        <v>0</v>
      </c>
      <c r="W9" s="12">
        <v>40</v>
      </c>
      <c r="X9" s="12">
        <v>869.08</v>
      </c>
      <c r="Y9" s="12">
        <v>302.86</v>
      </c>
      <c r="Z9" s="12">
        <v>17739.919999999998</v>
      </c>
      <c r="AA9" s="12">
        <v>4463.45</v>
      </c>
      <c r="AB9" s="12">
        <v>7111.65</v>
      </c>
      <c r="AC9" s="27">
        <v>8300.9599999999991</v>
      </c>
      <c r="AD9" s="27">
        <v>233.86</v>
      </c>
      <c r="AE9" s="27">
        <v>1516.86</v>
      </c>
      <c r="AF9" s="27">
        <v>817.38</v>
      </c>
      <c r="AG9" s="27">
        <v>164.63</v>
      </c>
      <c r="AH9" s="27">
        <v>88.74</v>
      </c>
      <c r="AI9" s="27">
        <v>269.39999999999998</v>
      </c>
      <c r="AJ9" s="27">
        <v>383.77</v>
      </c>
      <c r="AK9" s="27">
        <v>0</v>
      </c>
      <c r="AL9" s="27">
        <v>4.75</v>
      </c>
      <c r="AM9" s="27">
        <v>314.33</v>
      </c>
      <c r="AN9" s="27">
        <v>955.41</v>
      </c>
      <c r="AO9" s="12">
        <v>1556.89</v>
      </c>
      <c r="AP9" s="12">
        <v>4.9400000000000004</v>
      </c>
      <c r="AQ9" s="12">
        <v>292.27999999999997</v>
      </c>
      <c r="AR9" s="12">
        <v>22.77</v>
      </c>
      <c r="AS9" s="12">
        <v>419.87</v>
      </c>
      <c r="AT9" s="12">
        <v>351.61</v>
      </c>
      <c r="AU9" s="12">
        <v>284.17</v>
      </c>
      <c r="AV9" s="12">
        <v>99.15</v>
      </c>
      <c r="AW9" s="12">
        <v>105</v>
      </c>
      <c r="AX9" s="12">
        <v>27.89</v>
      </c>
      <c r="AY9" s="12">
        <v>554.33000000000004</v>
      </c>
      <c r="AZ9" s="41">
        <v>535.91</v>
      </c>
      <c r="BA9" s="41"/>
      <c r="BB9" s="56">
        <f t="shared" si="0"/>
        <v>4254.8100000000004</v>
      </c>
      <c r="BC9" s="53"/>
      <c r="BD9" s="56">
        <f>SUM(E9:P9)/12</f>
        <v>287.40333333333336</v>
      </c>
      <c r="BE9" s="56">
        <f>SUM(Q9:AB9)/12</f>
        <v>2566.33</v>
      </c>
      <c r="BF9" s="56">
        <f>SUM(AC9:AN9)/12</f>
        <v>1087.5074999999999</v>
      </c>
      <c r="BG9" s="56">
        <f t="shared" si="1"/>
        <v>354.56750000000005</v>
      </c>
    </row>
    <row r="10" spans="1:61" s="15" customFormat="1" ht="12" customHeight="1">
      <c r="A10" s="63" t="s">
        <v>123</v>
      </c>
      <c r="B10" s="63" t="s">
        <v>115</v>
      </c>
      <c r="C10" s="63"/>
      <c r="D10" s="27">
        <v>0.95</v>
      </c>
      <c r="E10" s="27">
        <v>0.96</v>
      </c>
      <c r="F10" s="27">
        <v>0.86</v>
      </c>
      <c r="G10" s="27">
        <v>0.95</v>
      </c>
      <c r="H10" s="27">
        <v>0.93</v>
      </c>
      <c r="I10" s="27">
        <v>0.96</v>
      </c>
      <c r="J10" s="27">
        <v>0.92</v>
      </c>
      <c r="K10" s="27">
        <v>0.96</v>
      </c>
      <c r="L10" s="27">
        <v>0.96</v>
      </c>
      <c r="M10" s="27">
        <v>0.92</v>
      </c>
      <c r="N10" s="27">
        <v>0.96</v>
      </c>
      <c r="O10" s="27">
        <v>0.93</v>
      </c>
      <c r="P10" s="27">
        <v>0.96</v>
      </c>
      <c r="Q10" s="12">
        <v>0.95</v>
      </c>
      <c r="R10" s="12">
        <v>0.89</v>
      </c>
      <c r="S10" s="12">
        <v>0.96</v>
      </c>
      <c r="T10" s="12">
        <v>0.92</v>
      </c>
      <c r="U10" s="12">
        <v>0.96</v>
      </c>
      <c r="V10" s="12">
        <v>0.93</v>
      </c>
      <c r="W10" s="12">
        <v>0.95</v>
      </c>
      <c r="X10" s="12">
        <v>0.96</v>
      </c>
      <c r="Y10" s="12">
        <v>0.93</v>
      </c>
      <c r="Z10" s="12">
        <v>6.64</v>
      </c>
      <c r="AA10" s="12">
        <v>6.69</v>
      </c>
      <c r="AB10" s="12">
        <v>6.91</v>
      </c>
      <c r="AC10" s="27">
        <v>6.94</v>
      </c>
      <c r="AD10" s="27">
        <v>2.14</v>
      </c>
      <c r="AE10" s="27">
        <v>1.39</v>
      </c>
      <c r="AF10" s="27">
        <v>1.34</v>
      </c>
      <c r="AG10" s="27">
        <v>1.39</v>
      </c>
      <c r="AH10" s="27">
        <v>1.35</v>
      </c>
      <c r="AI10" s="27">
        <v>1.38</v>
      </c>
      <c r="AJ10" s="27">
        <v>1.39</v>
      </c>
      <c r="AK10" s="27">
        <v>1.35</v>
      </c>
      <c r="AL10" s="27">
        <v>1.1200000000000001</v>
      </c>
      <c r="AM10" s="27">
        <v>0.55000000000000004</v>
      </c>
      <c r="AN10" s="27">
        <v>0.55000000000000004</v>
      </c>
      <c r="AO10" s="12">
        <v>0.51</v>
      </c>
      <c r="AP10" s="12">
        <v>0.49</v>
      </c>
      <c r="AQ10" s="12">
        <v>0.57999999999999996</v>
      </c>
      <c r="AR10" s="12">
        <v>0.53</v>
      </c>
      <c r="AS10" s="12">
        <v>0.49</v>
      </c>
      <c r="AT10" s="12">
        <v>0</v>
      </c>
      <c r="AU10" s="12">
        <v>0.53</v>
      </c>
      <c r="AV10" s="12">
        <v>0.56999999999999995</v>
      </c>
      <c r="AW10" s="12">
        <v>0.82</v>
      </c>
      <c r="AX10" s="12">
        <v>0.51</v>
      </c>
      <c r="AY10" s="12">
        <v>0.56999999999999995</v>
      </c>
      <c r="AZ10" s="41">
        <v>0</v>
      </c>
      <c r="BA10" s="41"/>
      <c r="BB10" s="56">
        <f t="shared" si="0"/>
        <v>5.6000000000000005</v>
      </c>
      <c r="BC10" s="53"/>
      <c r="BD10" s="56">
        <f>SUM(E10:P10)/12</f>
        <v>0.93916666666666659</v>
      </c>
      <c r="BE10" s="56">
        <f>SUM(Q10:AB10)/12</f>
        <v>2.3908333333333336</v>
      </c>
      <c r="BF10" s="56">
        <f>SUM(AC10:AN10)/12</f>
        <v>1.7408333333333337</v>
      </c>
      <c r="BG10" s="56">
        <f t="shared" si="1"/>
        <v>0.46666666666666673</v>
      </c>
    </row>
    <row r="11" spans="1:61" s="15" customFormat="1" ht="12" customHeight="1">
      <c r="A11" s="63" t="s">
        <v>149</v>
      </c>
      <c r="B11" s="63" t="s">
        <v>115</v>
      </c>
      <c r="C11" s="63"/>
      <c r="D11" s="27">
        <v>532</v>
      </c>
      <c r="E11" s="27">
        <v>795</v>
      </c>
      <c r="F11" s="27">
        <v>947</v>
      </c>
      <c r="G11" s="27">
        <v>1075.06</v>
      </c>
      <c r="H11" s="27">
        <v>1175</v>
      </c>
      <c r="I11" s="27">
        <v>1302</v>
      </c>
      <c r="J11" s="27">
        <v>1418</v>
      </c>
      <c r="K11" s="27">
        <v>871</v>
      </c>
      <c r="L11" s="27">
        <v>2045</v>
      </c>
      <c r="M11" s="27">
        <v>1563.91</v>
      </c>
      <c r="N11" s="27">
        <v>1230</v>
      </c>
      <c r="O11" s="27">
        <v>1507</v>
      </c>
      <c r="P11" s="27">
        <v>965</v>
      </c>
      <c r="Q11" s="12">
        <v>1091</v>
      </c>
      <c r="R11" s="12">
        <v>997</v>
      </c>
      <c r="S11" s="12">
        <v>1460</v>
      </c>
      <c r="T11" s="12">
        <v>1189</v>
      </c>
      <c r="U11" s="12">
        <v>1434</v>
      </c>
      <c r="V11" s="12">
        <v>1577</v>
      </c>
      <c r="W11" s="12">
        <v>1698.14</v>
      </c>
      <c r="X11" s="12">
        <v>2314.7600000000002</v>
      </c>
      <c r="Y11" s="12">
        <v>2066.79</v>
      </c>
      <c r="Z11" s="12">
        <v>1749.35</v>
      </c>
      <c r="AA11" s="12">
        <v>803.23</v>
      </c>
      <c r="AB11" s="12">
        <v>606.5</v>
      </c>
      <c r="AC11" s="27">
        <v>1082.52</v>
      </c>
      <c r="AD11" s="27">
        <v>656.95</v>
      </c>
      <c r="AE11" s="27">
        <v>1371.01</v>
      </c>
      <c r="AF11" s="27">
        <v>1741.91</v>
      </c>
      <c r="AG11" s="27">
        <v>1158.53</v>
      </c>
      <c r="AH11" s="27">
        <v>1516.02</v>
      </c>
      <c r="AI11" s="27">
        <v>1283.72</v>
      </c>
      <c r="AJ11" s="27">
        <v>1604.43</v>
      </c>
      <c r="AK11" s="27">
        <v>1335.64</v>
      </c>
      <c r="AL11" s="27">
        <v>1172.5999999999999</v>
      </c>
      <c r="AM11" s="27">
        <v>1172.48</v>
      </c>
      <c r="AN11" s="27">
        <v>647.79</v>
      </c>
      <c r="AO11" s="12">
        <v>1006.42</v>
      </c>
      <c r="AP11" s="12">
        <v>719.62</v>
      </c>
      <c r="AQ11" s="12">
        <v>1415.27</v>
      </c>
      <c r="AR11" s="12">
        <v>698.06</v>
      </c>
      <c r="AS11" s="12">
        <v>1212.42</v>
      </c>
      <c r="AT11" s="12">
        <v>1508.7</v>
      </c>
      <c r="AU11" s="12">
        <v>1739.97</v>
      </c>
      <c r="AV11" s="12">
        <v>1132.32</v>
      </c>
      <c r="AW11" s="12">
        <v>1080</v>
      </c>
      <c r="AX11" s="12">
        <v>561.49</v>
      </c>
      <c r="AY11" s="12">
        <v>597.09</v>
      </c>
      <c r="AZ11" s="41">
        <v>727.66</v>
      </c>
      <c r="BA11" s="41"/>
      <c r="BB11" s="56">
        <f t="shared" si="0"/>
        <v>12399.019999999999</v>
      </c>
      <c r="BC11" s="53"/>
      <c r="BD11" s="56">
        <f>SUM(E11:P11)/12</f>
        <v>1241.1641666666667</v>
      </c>
      <c r="BE11" s="56">
        <f>SUM(Q11:AB11)/12</f>
        <v>1415.5641666666663</v>
      </c>
      <c r="BF11" s="56">
        <f>SUM(AC11:AN11)/12</f>
        <v>1228.6333333333332</v>
      </c>
      <c r="BG11" s="56">
        <f t="shared" si="1"/>
        <v>1033.2516666666666</v>
      </c>
    </row>
    <row r="12" spans="1:61" s="15" customFormat="1" ht="12" customHeight="1">
      <c r="A12" s="63" t="s">
        <v>56</v>
      </c>
      <c r="B12" s="63" t="s">
        <v>115</v>
      </c>
      <c r="C12" s="63"/>
      <c r="D12" s="27">
        <v>0</v>
      </c>
      <c r="E12" s="27">
        <v>0</v>
      </c>
      <c r="F12" s="27">
        <v>0</v>
      </c>
      <c r="G12" s="27">
        <v>0</v>
      </c>
      <c r="H12" s="27">
        <v>0</v>
      </c>
      <c r="I12" s="27">
        <v>0</v>
      </c>
      <c r="J12" s="27">
        <v>0</v>
      </c>
      <c r="K12" s="27">
        <v>0</v>
      </c>
      <c r="L12" s="27">
        <v>0</v>
      </c>
      <c r="M12" s="27">
        <v>0</v>
      </c>
      <c r="N12" s="27">
        <v>0</v>
      </c>
      <c r="O12" s="27">
        <v>0</v>
      </c>
      <c r="P12" s="27">
        <v>0</v>
      </c>
      <c r="Q12" s="12">
        <v>0</v>
      </c>
      <c r="R12" s="12">
        <v>0</v>
      </c>
      <c r="S12" s="12">
        <v>0</v>
      </c>
      <c r="T12" s="12">
        <v>2000</v>
      </c>
      <c r="U12" s="12">
        <v>0</v>
      </c>
      <c r="V12" s="12">
        <v>0</v>
      </c>
      <c r="W12" s="12">
        <v>0</v>
      </c>
      <c r="X12" s="12">
        <v>0</v>
      </c>
      <c r="Y12" s="12">
        <v>574.03</v>
      </c>
      <c r="Z12" s="12">
        <v>188.34</v>
      </c>
      <c r="AA12" s="12">
        <v>36.72</v>
      </c>
      <c r="AB12" s="12">
        <v>92.57</v>
      </c>
      <c r="AC12" s="27">
        <v>8.76</v>
      </c>
      <c r="AD12" s="27">
        <v>37.56</v>
      </c>
      <c r="AE12" s="27">
        <v>46.27</v>
      </c>
      <c r="AF12" s="27">
        <v>18.63</v>
      </c>
      <c r="AG12" s="27">
        <v>13.96</v>
      </c>
      <c r="AH12" s="27">
        <v>123.53</v>
      </c>
      <c r="AI12" s="27">
        <v>68.42</v>
      </c>
      <c r="AJ12" s="27">
        <v>0</v>
      </c>
      <c r="AK12" s="27">
        <v>34.9</v>
      </c>
      <c r="AL12" s="27">
        <v>17.34</v>
      </c>
      <c r="AM12" s="27">
        <v>59.74</v>
      </c>
      <c r="AN12" s="27">
        <v>61.95</v>
      </c>
      <c r="AO12" s="12">
        <v>2.4500000000000002</v>
      </c>
      <c r="AP12" s="12">
        <v>37.21</v>
      </c>
      <c r="AQ12" s="12">
        <v>28.58</v>
      </c>
      <c r="AR12" s="12">
        <v>18.05</v>
      </c>
      <c r="AS12" s="12">
        <v>48.54</v>
      </c>
      <c r="AT12" s="12">
        <v>14.12</v>
      </c>
      <c r="AU12" s="12">
        <v>0</v>
      </c>
      <c r="AV12" s="12">
        <v>36.22</v>
      </c>
      <c r="AW12" s="12">
        <v>0</v>
      </c>
      <c r="AX12" s="12">
        <v>0</v>
      </c>
      <c r="AY12" s="12">
        <v>0</v>
      </c>
      <c r="AZ12" s="41">
        <v>14.27</v>
      </c>
      <c r="BA12" s="41"/>
      <c r="BB12" s="56">
        <f t="shared" si="0"/>
        <v>199.44000000000003</v>
      </c>
      <c r="BC12" s="53"/>
      <c r="BD12" s="56">
        <f>SUM(E12:P12)/12</f>
        <v>0</v>
      </c>
      <c r="BE12" s="56">
        <f>SUM(Q12:AB12)/12</f>
        <v>240.97166666666666</v>
      </c>
      <c r="BF12" s="56">
        <f>SUM(AC12:AN12)/12</f>
        <v>40.92166666666666</v>
      </c>
      <c r="BG12" s="56">
        <f t="shared" si="1"/>
        <v>16.62</v>
      </c>
    </row>
    <row r="13" spans="1:61" s="15" customFormat="1" ht="12" customHeight="1">
      <c r="A13" s="63" t="s">
        <v>150</v>
      </c>
      <c r="B13" s="63" t="s">
        <v>115</v>
      </c>
      <c r="C13" s="63"/>
      <c r="D13" s="27">
        <v>277.02</v>
      </c>
      <c r="E13" s="27">
        <v>329.13</v>
      </c>
      <c r="F13" s="27">
        <v>913.68</v>
      </c>
      <c r="G13" s="27">
        <v>642.99</v>
      </c>
      <c r="H13" s="27">
        <v>539.37</v>
      </c>
      <c r="I13" s="27">
        <v>654.79999999999995</v>
      </c>
      <c r="J13" s="27">
        <v>653.20000000000005</v>
      </c>
      <c r="K13" s="27">
        <v>479.28</v>
      </c>
      <c r="L13" s="27">
        <v>634.13</v>
      </c>
      <c r="M13" s="27">
        <v>1084.8499999999999</v>
      </c>
      <c r="N13" s="27">
        <v>-58.87</v>
      </c>
      <c r="O13" s="27">
        <v>1311.77</v>
      </c>
      <c r="P13" s="27">
        <v>250.24</v>
      </c>
      <c r="Q13" s="12">
        <v>562.84</v>
      </c>
      <c r="R13" s="12">
        <v>507.45</v>
      </c>
      <c r="S13" s="12">
        <v>603.54</v>
      </c>
      <c r="T13" s="12">
        <v>622</v>
      </c>
      <c r="U13" s="12">
        <v>842.39</v>
      </c>
      <c r="V13" s="12">
        <v>559.38</v>
      </c>
      <c r="W13" s="12">
        <v>738.73</v>
      </c>
      <c r="X13" s="12">
        <v>832.11</v>
      </c>
      <c r="Y13" s="12">
        <v>226.81</v>
      </c>
      <c r="Z13" s="12">
        <v>801.28</v>
      </c>
      <c r="AA13" s="12">
        <v>376.34</v>
      </c>
      <c r="AB13" s="12">
        <v>839.46</v>
      </c>
      <c r="AC13" s="27">
        <v>771.46</v>
      </c>
      <c r="AD13" s="27">
        <v>475.89</v>
      </c>
      <c r="AE13" s="27">
        <v>482.73</v>
      </c>
      <c r="AF13" s="27">
        <v>1012.32</v>
      </c>
      <c r="AG13" s="27">
        <v>948.78</v>
      </c>
      <c r="AH13" s="27">
        <v>523.91999999999996</v>
      </c>
      <c r="AI13" s="27">
        <v>1194.57</v>
      </c>
      <c r="AJ13" s="27">
        <v>1161.0999999999999</v>
      </c>
      <c r="AK13" s="27">
        <v>373.94</v>
      </c>
      <c r="AL13" s="27">
        <v>966.59</v>
      </c>
      <c r="AM13" s="27">
        <v>-124.8</v>
      </c>
      <c r="AN13" s="27">
        <v>206.83</v>
      </c>
      <c r="AO13" s="12">
        <v>407.93</v>
      </c>
      <c r="AP13" s="12">
        <v>631.86</v>
      </c>
      <c r="AQ13" s="12">
        <v>1045.76</v>
      </c>
      <c r="AR13" s="12">
        <v>756.65</v>
      </c>
      <c r="AS13" s="12">
        <v>551.13</v>
      </c>
      <c r="AT13" s="12">
        <v>573.87</v>
      </c>
      <c r="AU13" s="12">
        <v>746.85</v>
      </c>
      <c r="AV13" s="12">
        <v>503.95</v>
      </c>
      <c r="AW13" s="12">
        <v>811.02</v>
      </c>
      <c r="AX13" s="12">
        <v>284.44</v>
      </c>
      <c r="AY13" s="12">
        <v>342.97</v>
      </c>
      <c r="AZ13" s="41">
        <v>923.26</v>
      </c>
      <c r="BA13" s="41"/>
      <c r="BB13" s="56">
        <f t="shared" si="0"/>
        <v>7579.6900000000005</v>
      </c>
      <c r="BC13" s="53"/>
      <c r="BD13" s="56">
        <f>SUM(E13:P13)/12</f>
        <v>619.54750000000001</v>
      </c>
      <c r="BE13" s="56">
        <f>SUM(Q13:AB13)/12</f>
        <v>626.02750000000003</v>
      </c>
      <c r="BF13" s="56">
        <f>SUM(AC13:AN13)/12</f>
        <v>666.11083333333329</v>
      </c>
      <c r="BG13" s="56">
        <f t="shared" si="1"/>
        <v>631.64083333333338</v>
      </c>
    </row>
    <row r="14" spans="1:61" s="15" customFormat="1" ht="12" customHeight="1">
      <c r="A14" s="63" t="s">
        <v>151</v>
      </c>
      <c r="B14" s="63" t="s">
        <v>115</v>
      </c>
      <c r="C14" s="63"/>
      <c r="D14" s="27">
        <v>0</v>
      </c>
      <c r="E14" s="27">
        <v>0</v>
      </c>
      <c r="F14" s="27">
        <v>0</v>
      </c>
      <c r="G14" s="27">
        <v>0</v>
      </c>
      <c r="H14" s="27">
        <v>0</v>
      </c>
      <c r="I14" s="27">
        <v>0</v>
      </c>
      <c r="J14" s="27">
        <v>0</v>
      </c>
      <c r="K14" s="27">
        <v>0</v>
      </c>
      <c r="L14" s="27">
        <v>0</v>
      </c>
      <c r="M14" s="27">
        <v>0</v>
      </c>
      <c r="N14" s="27">
        <v>0</v>
      </c>
      <c r="O14" s="27">
        <v>0</v>
      </c>
      <c r="P14" s="27">
        <v>0</v>
      </c>
      <c r="Q14" s="12">
        <v>0</v>
      </c>
      <c r="R14" s="12">
        <v>0</v>
      </c>
      <c r="S14" s="12">
        <v>16.38</v>
      </c>
      <c r="T14" s="12">
        <v>32.590000000000003</v>
      </c>
      <c r="U14" s="12">
        <v>43.32</v>
      </c>
      <c r="V14" s="12">
        <v>112.68</v>
      </c>
      <c r="W14" s="12">
        <v>102.26</v>
      </c>
      <c r="X14" s="12">
        <v>20.329999999999998</v>
      </c>
      <c r="Y14" s="12">
        <v>25.88</v>
      </c>
      <c r="Z14" s="12">
        <v>15.36</v>
      </c>
      <c r="AA14" s="12">
        <v>36.18</v>
      </c>
      <c r="AB14" s="12">
        <v>0</v>
      </c>
      <c r="AC14" s="27">
        <v>39.840000000000003</v>
      </c>
      <c r="AD14" s="27">
        <v>95.63</v>
      </c>
      <c r="AE14" s="27">
        <v>11.7</v>
      </c>
      <c r="AF14" s="27">
        <v>17.97</v>
      </c>
      <c r="AG14" s="27">
        <v>52.58</v>
      </c>
      <c r="AH14" s="27">
        <v>54.12</v>
      </c>
      <c r="AI14" s="27">
        <v>38.409999999999997</v>
      </c>
      <c r="AJ14" s="27">
        <v>122.42</v>
      </c>
      <c r="AK14" s="27">
        <v>72.33</v>
      </c>
      <c r="AL14" s="27">
        <v>19.440000000000001</v>
      </c>
      <c r="AM14" s="27">
        <v>2.6</v>
      </c>
      <c r="AN14" s="27">
        <v>38.21</v>
      </c>
      <c r="AO14" s="12">
        <v>49.59</v>
      </c>
      <c r="AP14" s="12">
        <v>194.12</v>
      </c>
      <c r="AQ14" s="12">
        <v>92.24</v>
      </c>
      <c r="AR14" s="12">
        <v>35.450000000000003</v>
      </c>
      <c r="AS14" s="12">
        <v>116.77</v>
      </c>
      <c r="AT14" s="12">
        <v>109.76</v>
      </c>
      <c r="AU14" s="12">
        <v>82.52</v>
      </c>
      <c r="AV14" s="12">
        <v>19.079999999999998</v>
      </c>
      <c r="AW14" s="12">
        <v>12.22</v>
      </c>
      <c r="AX14" s="12">
        <v>6.93</v>
      </c>
      <c r="AY14" s="12">
        <v>123.03</v>
      </c>
      <c r="AZ14" s="41">
        <v>82.53</v>
      </c>
      <c r="BA14" s="41"/>
      <c r="BB14" s="56">
        <f t="shared" si="0"/>
        <v>924.2399999999999</v>
      </c>
      <c r="BC14" s="53"/>
      <c r="BD14" s="56">
        <f>SUM(E14:P14)/12</f>
        <v>0</v>
      </c>
      <c r="BE14" s="56">
        <f>SUM(Q14:AB14)/12</f>
        <v>33.748333333333335</v>
      </c>
      <c r="BF14" s="56">
        <f>SUM(AC14:AN14)/12</f>
        <v>47.104166666666679</v>
      </c>
      <c r="BG14" s="56">
        <f t="shared" si="1"/>
        <v>77.02</v>
      </c>
    </row>
    <row r="15" spans="1:61" s="15" customFormat="1" ht="12" customHeight="1">
      <c r="A15" s="63" t="s">
        <v>57</v>
      </c>
      <c r="B15" s="63" t="s">
        <v>115</v>
      </c>
      <c r="C15" s="63"/>
      <c r="D15" s="27">
        <v>0</v>
      </c>
      <c r="E15" s="27">
        <v>0</v>
      </c>
      <c r="F15" s="27">
        <v>0</v>
      </c>
      <c r="G15" s="27">
        <v>0</v>
      </c>
      <c r="H15" s="27">
        <v>0</v>
      </c>
      <c r="I15" s="27">
        <v>0</v>
      </c>
      <c r="J15" s="27">
        <v>0</v>
      </c>
      <c r="K15" s="27">
        <v>0</v>
      </c>
      <c r="L15" s="27">
        <v>0</v>
      </c>
      <c r="M15" s="27">
        <v>0</v>
      </c>
      <c r="N15" s="27">
        <v>0</v>
      </c>
      <c r="O15" s="27">
        <v>0</v>
      </c>
      <c r="P15" s="27">
        <v>0</v>
      </c>
      <c r="Q15" s="12">
        <v>0</v>
      </c>
      <c r="R15" s="12">
        <v>0</v>
      </c>
      <c r="S15" s="12">
        <v>0</v>
      </c>
      <c r="T15" s="12">
        <v>0</v>
      </c>
      <c r="U15" s="12">
        <v>0</v>
      </c>
      <c r="V15" s="12">
        <v>0</v>
      </c>
      <c r="W15" s="12">
        <v>12.36</v>
      </c>
      <c r="X15" s="12">
        <v>0</v>
      </c>
      <c r="Y15" s="12">
        <v>0</v>
      </c>
      <c r="Z15" s="12">
        <v>0</v>
      </c>
      <c r="AA15" s="12">
        <v>0</v>
      </c>
      <c r="AB15" s="12">
        <v>0</v>
      </c>
      <c r="AC15" s="27">
        <v>0</v>
      </c>
      <c r="AD15" s="27">
        <v>0</v>
      </c>
      <c r="AE15" s="27">
        <v>0</v>
      </c>
      <c r="AF15" s="27">
        <v>0</v>
      </c>
      <c r="AG15" s="27">
        <v>0</v>
      </c>
      <c r="AH15" s="27">
        <v>0</v>
      </c>
      <c r="AI15" s="27">
        <v>0</v>
      </c>
      <c r="AJ15" s="27">
        <v>0</v>
      </c>
      <c r="AK15" s="27">
        <v>0</v>
      </c>
      <c r="AL15" s="27">
        <v>0</v>
      </c>
      <c r="AM15" s="27">
        <v>0</v>
      </c>
      <c r="AN15" s="27">
        <v>0</v>
      </c>
      <c r="AO15" s="12">
        <v>0</v>
      </c>
      <c r="AP15" s="12">
        <v>0</v>
      </c>
      <c r="AQ15" s="12">
        <v>0</v>
      </c>
      <c r="AR15" s="12">
        <v>0</v>
      </c>
      <c r="AS15" s="12">
        <v>0</v>
      </c>
      <c r="AT15" s="12">
        <v>0</v>
      </c>
      <c r="AU15" s="12">
        <v>0</v>
      </c>
      <c r="AV15" s="12">
        <v>0</v>
      </c>
      <c r="AW15" s="12">
        <v>0</v>
      </c>
      <c r="AX15" s="12">
        <v>0</v>
      </c>
      <c r="AY15" s="12">
        <v>0</v>
      </c>
      <c r="AZ15" s="41">
        <v>0</v>
      </c>
      <c r="BA15" s="41"/>
      <c r="BB15" s="56">
        <f t="shared" si="0"/>
        <v>0</v>
      </c>
      <c r="BC15" s="53"/>
      <c r="BD15" s="56">
        <f>SUM(E15:P15)/12</f>
        <v>0</v>
      </c>
      <c r="BE15" s="56">
        <f>SUM(Q15:AB15)/12</f>
        <v>1.03</v>
      </c>
      <c r="BF15" s="56">
        <f>SUM(AC15:AN15)/12</f>
        <v>0</v>
      </c>
      <c r="BG15" s="56">
        <f t="shared" si="1"/>
        <v>0</v>
      </c>
    </row>
    <row r="16" spans="1:61" s="20" customFormat="1" ht="12" customHeight="1">
      <c r="A16" s="64" t="s">
        <v>58</v>
      </c>
      <c r="B16" s="64" t="s">
        <v>115</v>
      </c>
      <c r="C16" s="64"/>
      <c r="D16" s="28">
        <v>2353.94</v>
      </c>
      <c r="E16" s="28">
        <v>1875.09</v>
      </c>
      <c r="F16" s="28">
        <v>2660.02</v>
      </c>
      <c r="G16" s="28">
        <v>2620</v>
      </c>
      <c r="H16" s="28">
        <v>2604.3000000000002</v>
      </c>
      <c r="I16" s="28">
        <v>3494.25</v>
      </c>
      <c r="J16" s="28">
        <v>3196.21</v>
      </c>
      <c r="K16" s="28">
        <v>2284.92</v>
      </c>
      <c r="L16" s="28">
        <v>3568.7</v>
      </c>
      <c r="M16" s="28">
        <v>3748.22</v>
      </c>
      <c r="N16" s="28">
        <v>2590.61</v>
      </c>
      <c r="O16" s="28">
        <v>3859.7</v>
      </c>
      <c r="P16" s="28">
        <v>2665.2</v>
      </c>
      <c r="Q16" s="16">
        <v>2825.79</v>
      </c>
      <c r="R16" s="16">
        <v>2650.34</v>
      </c>
      <c r="S16" s="16">
        <v>2678.88</v>
      </c>
      <c r="T16" s="16">
        <v>4932.51</v>
      </c>
      <c r="U16" s="16">
        <v>3809.67</v>
      </c>
      <c r="V16" s="16">
        <v>3379.99</v>
      </c>
      <c r="W16" s="16">
        <v>3625.12</v>
      </c>
      <c r="X16" s="16">
        <v>5857.47</v>
      </c>
      <c r="Y16" s="16">
        <v>3982.64</v>
      </c>
      <c r="Z16" s="16">
        <v>27198.67</v>
      </c>
      <c r="AA16" s="16">
        <v>6197.88</v>
      </c>
      <c r="AB16" s="16">
        <v>9338.58</v>
      </c>
      <c r="AC16" s="28">
        <v>10892.81</v>
      </c>
      <c r="AD16" s="28">
        <v>2917.08</v>
      </c>
      <c r="AE16" s="28">
        <v>4610.03</v>
      </c>
      <c r="AF16" s="28">
        <v>4996.83</v>
      </c>
      <c r="AG16" s="28">
        <v>-1520.78</v>
      </c>
      <c r="AH16" s="28">
        <v>4743.08</v>
      </c>
      <c r="AI16" s="28">
        <v>5089.2299999999996</v>
      </c>
      <c r="AJ16" s="28">
        <v>4849.84</v>
      </c>
      <c r="AK16" s="28">
        <v>3758.56</v>
      </c>
      <c r="AL16" s="28">
        <v>3021.58</v>
      </c>
      <c r="AM16" s="28">
        <v>2789.7</v>
      </c>
      <c r="AN16" s="28">
        <v>2954.66</v>
      </c>
      <c r="AO16" s="16">
        <v>4212.66</v>
      </c>
      <c r="AP16" s="16">
        <v>4141.62</v>
      </c>
      <c r="AQ16" s="16">
        <v>3721.02</v>
      </c>
      <c r="AR16" s="16">
        <v>2883.96</v>
      </c>
      <c r="AS16" s="16">
        <v>4651.0200000000004</v>
      </c>
      <c r="AT16" s="16">
        <v>3529.15</v>
      </c>
      <c r="AU16" s="16">
        <v>3970.3</v>
      </c>
      <c r="AV16" s="16">
        <v>2510.84</v>
      </c>
      <c r="AW16" s="16">
        <v>3671.78</v>
      </c>
      <c r="AX16" s="16">
        <v>3090.22</v>
      </c>
      <c r="AY16" s="16">
        <v>3641.89</v>
      </c>
      <c r="AZ16" s="42">
        <v>4072.88</v>
      </c>
      <c r="BA16" s="42"/>
      <c r="BB16" s="56">
        <f t="shared" si="0"/>
        <v>44097.34</v>
      </c>
      <c r="BC16" s="53"/>
      <c r="BD16" s="56">
        <f>SUM(E16:P16)/12</f>
        <v>2930.6016666666669</v>
      </c>
      <c r="BE16" s="56">
        <f>SUM(Q16:AB16)/12</f>
        <v>6373.128333333334</v>
      </c>
      <c r="BF16" s="56">
        <f>SUM(AC16:AN16)/12</f>
        <v>4091.8849999999998</v>
      </c>
      <c r="BG16" s="56">
        <f t="shared" si="1"/>
        <v>3674.7783333333332</v>
      </c>
    </row>
    <row r="17" spans="1:59" s="15" customFormat="1" ht="12" customHeight="1">
      <c r="A17" s="19" t="s">
        <v>114</v>
      </c>
      <c r="B17" s="19" t="s">
        <v>114</v>
      </c>
      <c r="C17" s="19"/>
      <c r="D17" s="29"/>
      <c r="E17" s="29"/>
      <c r="F17" s="29"/>
      <c r="G17" s="29"/>
      <c r="H17" s="29"/>
      <c r="I17" s="29"/>
      <c r="J17" s="29"/>
      <c r="K17" s="29"/>
      <c r="L17" s="29"/>
      <c r="M17" s="29"/>
      <c r="N17" s="29"/>
      <c r="O17" s="29"/>
      <c r="P17" s="29"/>
      <c r="AC17" s="29"/>
      <c r="AD17" s="29"/>
      <c r="AE17" s="29"/>
      <c r="AF17" s="29"/>
      <c r="AG17" s="29"/>
      <c r="AH17" s="29"/>
      <c r="AI17" s="29"/>
      <c r="AJ17" s="29"/>
      <c r="AK17" s="29"/>
      <c r="AL17" s="29"/>
      <c r="AM17" s="29"/>
      <c r="AN17" s="29"/>
      <c r="AZ17" s="43"/>
      <c r="BA17" s="43"/>
      <c r="BB17" s="56"/>
      <c r="BC17" s="53"/>
      <c r="BD17" s="56"/>
      <c r="BE17" s="56"/>
      <c r="BF17" s="56"/>
      <c r="BG17" s="56"/>
    </row>
    <row r="18" spans="1:59" s="15" customFormat="1" ht="12" customHeight="1">
      <c r="A18" s="63" t="s">
        <v>59</v>
      </c>
      <c r="B18" s="63" t="s">
        <v>115</v>
      </c>
      <c r="C18" s="63"/>
      <c r="D18" s="30" t="s">
        <v>115</v>
      </c>
      <c r="E18" s="30" t="s">
        <v>115</v>
      </c>
      <c r="F18" s="30" t="s">
        <v>115</v>
      </c>
      <c r="G18" s="30" t="s">
        <v>115</v>
      </c>
      <c r="H18" s="30" t="s">
        <v>115</v>
      </c>
      <c r="I18" s="30" t="s">
        <v>115</v>
      </c>
      <c r="J18" s="30" t="s">
        <v>115</v>
      </c>
      <c r="K18" s="30" t="s">
        <v>115</v>
      </c>
      <c r="L18" s="30" t="s">
        <v>115</v>
      </c>
      <c r="M18" s="30" t="s">
        <v>115</v>
      </c>
      <c r="N18" s="30" t="s">
        <v>115</v>
      </c>
      <c r="O18" s="30" t="s">
        <v>115</v>
      </c>
      <c r="P18" s="30" t="s">
        <v>115</v>
      </c>
      <c r="Q18" s="19" t="s">
        <v>115</v>
      </c>
      <c r="R18" s="19" t="s">
        <v>115</v>
      </c>
      <c r="S18" s="19" t="s">
        <v>115</v>
      </c>
      <c r="T18" s="19" t="s">
        <v>115</v>
      </c>
      <c r="U18" s="19" t="s">
        <v>115</v>
      </c>
      <c r="V18" s="19" t="s">
        <v>115</v>
      </c>
      <c r="W18" s="19" t="s">
        <v>115</v>
      </c>
      <c r="X18" s="19" t="s">
        <v>115</v>
      </c>
      <c r="Y18" s="19" t="s">
        <v>115</v>
      </c>
      <c r="Z18" s="19" t="s">
        <v>115</v>
      </c>
      <c r="AA18" s="19" t="s">
        <v>115</v>
      </c>
      <c r="AB18" s="19" t="s">
        <v>115</v>
      </c>
      <c r="AC18" s="30" t="s">
        <v>115</v>
      </c>
      <c r="AD18" s="30" t="s">
        <v>115</v>
      </c>
      <c r="AE18" s="30" t="s">
        <v>115</v>
      </c>
      <c r="AF18" s="30" t="s">
        <v>115</v>
      </c>
      <c r="AG18" s="30" t="s">
        <v>115</v>
      </c>
      <c r="AH18" s="30" t="s">
        <v>115</v>
      </c>
      <c r="AI18" s="30" t="s">
        <v>115</v>
      </c>
      <c r="AJ18" s="30" t="s">
        <v>115</v>
      </c>
      <c r="AK18" s="30" t="s">
        <v>115</v>
      </c>
      <c r="AL18" s="30" t="s">
        <v>115</v>
      </c>
      <c r="AM18" s="30" t="s">
        <v>115</v>
      </c>
      <c r="AN18" s="30" t="s">
        <v>115</v>
      </c>
      <c r="AO18" s="19" t="s">
        <v>115</v>
      </c>
      <c r="AP18" s="19" t="s">
        <v>115</v>
      </c>
      <c r="AQ18" s="19" t="s">
        <v>115</v>
      </c>
      <c r="AR18" s="19" t="s">
        <v>115</v>
      </c>
      <c r="AS18" s="19" t="s">
        <v>115</v>
      </c>
      <c r="AT18" s="19" t="s">
        <v>115</v>
      </c>
      <c r="AU18" s="19" t="s">
        <v>115</v>
      </c>
      <c r="AV18" s="19" t="s">
        <v>115</v>
      </c>
      <c r="AW18" s="19" t="s">
        <v>115</v>
      </c>
      <c r="AX18" s="19" t="s">
        <v>115</v>
      </c>
      <c r="AY18" s="19" t="s">
        <v>115</v>
      </c>
      <c r="AZ18" s="40" t="s">
        <v>115</v>
      </c>
      <c r="BA18" s="40"/>
      <c r="BB18" s="56"/>
      <c r="BC18" s="53"/>
      <c r="BD18" s="56"/>
      <c r="BE18" s="56"/>
      <c r="BF18" s="56"/>
      <c r="BG18" s="56"/>
    </row>
    <row r="19" spans="1:59" s="15" customFormat="1" ht="12" customHeight="1">
      <c r="A19" s="64" t="s">
        <v>60</v>
      </c>
      <c r="B19" s="64" t="s">
        <v>115</v>
      </c>
      <c r="C19" s="64"/>
      <c r="D19" s="27"/>
      <c r="E19" s="27"/>
      <c r="F19" s="27"/>
      <c r="G19" s="27"/>
      <c r="H19" s="27"/>
      <c r="I19" s="27"/>
      <c r="J19" s="27"/>
      <c r="K19" s="27"/>
      <c r="L19" s="27"/>
      <c r="M19" s="27"/>
      <c r="N19" s="27"/>
      <c r="O19" s="27"/>
      <c r="P19" s="27"/>
      <c r="Q19" s="12"/>
      <c r="R19" s="12"/>
      <c r="S19" s="12"/>
      <c r="T19" s="12"/>
      <c r="U19" s="12"/>
      <c r="V19" s="12"/>
      <c r="W19" s="12"/>
      <c r="X19" s="12"/>
      <c r="Y19" s="12"/>
      <c r="Z19" s="12"/>
      <c r="AA19" s="12"/>
      <c r="AB19" s="12"/>
      <c r="AC19" s="27"/>
      <c r="AD19" s="27"/>
      <c r="AE19" s="27"/>
      <c r="AF19" s="27"/>
      <c r="AG19" s="27"/>
      <c r="AH19" s="27"/>
      <c r="AI19" s="27"/>
      <c r="AJ19" s="27"/>
      <c r="AK19" s="27"/>
      <c r="AL19" s="27"/>
      <c r="AM19" s="27"/>
      <c r="AN19" s="27"/>
      <c r="AO19" s="12"/>
      <c r="AP19" s="12"/>
      <c r="AQ19" s="12"/>
      <c r="AR19" s="12"/>
      <c r="AS19" s="12"/>
      <c r="AT19" s="12"/>
      <c r="AU19" s="12"/>
      <c r="AV19" s="12"/>
      <c r="AW19" s="12"/>
      <c r="AX19" s="12"/>
      <c r="AY19" s="12"/>
      <c r="AZ19" s="41"/>
      <c r="BA19" s="41"/>
      <c r="BB19" s="56"/>
      <c r="BC19" s="53"/>
      <c r="BD19" s="56"/>
      <c r="BE19" s="56"/>
      <c r="BF19" s="56"/>
      <c r="BG19" s="56"/>
    </row>
    <row r="20" spans="1:59" s="15" customFormat="1" ht="12" hidden="1" customHeight="1">
      <c r="A20" s="63" t="s">
        <v>61</v>
      </c>
      <c r="B20" s="63" t="s">
        <v>115</v>
      </c>
      <c r="C20" s="63"/>
      <c r="D20" s="27">
        <v>0</v>
      </c>
      <c r="E20" s="27">
        <v>0</v>
      </c>
      <c r="F20" s="27">
        <v>0</v>
      </c>
      <c r="G20" s="27">
        <v>0</v>
      </c>
      <c r="H20" s="27">
        <v>0</v>
      </c>
      <c r="I20" s="27">
        <v>0</v>
      </c>
      <c r="J20" s="27">
        <v>0</v>
      </c>
      <c r="K20" s="27">
        <v>0</v>
      </c>
      <c r="L20" s="27">
        <v>0</v>
      </c>
      <c r="M20" s="27">
        <v>0</v>
      </c>
      <c r="N20" s="27">
        <v>0</v>
      </c>
      <c r="O20" s="27">
        <v>0</v>
      </c>
      <c r="P20" s="27">
        <v>0</v>
      </c>
      <c r="Q20" s="12">
        <v>0</v>
      </c>
      <c r="R20" s="12">
        <v>0</v>
      </c>
      <c r="S20" s="12">
        <v>0</v>
      </c>
      <c r="T20" s="12">
        <v>0</v>
      </c>
      <c r="U20" s="12">
        <v>0</v>
      </c>
      <c r="V20" s="12">
        <v>0</v>
      </c>
      <c r="W20" s="12">
        <v>0</v>
      </c>
      <c r="X20" s="12">
        <v>0</v>
      </c>
      <c r="Y20" s="12">
        <v>0</v>
      </c>
      <c r="Z20" s="12">
        <v>0</v>
      </c>
      <c r="AA20" s="12">
        <v>0</v>
      </c>
      <c r="AB20" s="12">
        <v>0</v>
      </c>
      <c r="AC20" s="27">
        <v>0</v>
      </c>
      <c r="AD20" s="27">
        <v>0</v>
      </c>
      <c r="AE20" s="27">
        <v>0</v>
      </c>
      <c r="AF20" s="27">
        <v>0</v>
      </c>
      <c r="AG20" s="27">
        <v>0</v>
      </c>
      <c r="AH20" s="27">
        <v>0</v>
      </c>
      <c r="AI20" s="27">
        <v>0</v>
      </c>
      <c r="AJ20" s="27">
        <v>0</v>
      </c>
      <c r="AK20" s="27">
        <v>0</v>
      </c>
      <c r="AL20" s="27">
        <v>0</v>
      </c>
      <c r="AM20" s="27">
        <v>0</v>
      </c>
      <c r="AN20" s="27">
        <v>0</v>
      </c>
      <c r="AO20" s="12">
        <v>0</v>
      </c>
      <c r="AP20" s="12">
        <v>0</v>
      </c>
      <c r="AQ20" s="12">
        <v>0</v>
      </c>
      <c r="AR20" s="12">
        <v>0</v>
      </c>
      <c r="AS20" s="12">
        <v>0</v>
      </c>
      <c r="AT20" s="12">
        <v>0</v>
      </c>
      <c r="AU20" s="12">
        <v>0</v>
      </c>
      <c r="AV20" s="12">
        <v>0</v>
      </c>
      <c r="AW20" s="12">
        <v>0</v>
      </c>
      <c r="AX20" s="12">
        <v>0</v>
      </c>
      <c r="AY20" s="12">
        <v>0</v>
      </c>
      <c r="AZ20" s="41">
        <v>0</v>
      </c>
      <c r="BA20" s="41"/>
      <c r="BB20" s="56">
        <f t="shared" si="0"/>
        <v>0</v>
      </c>
      <c r="BC20" s="53"/>
      <c r="BD20" s="56">
        <f>SUM(E20:P20)/12</f>
        <v>0</v>
      </c>
      <c r="BE20" s="56">
        <f>SUM(Q20:AB20)/12</f>
        <v>0</v>
      </c>
      <c r="BF20" s="56">
        <f>SUM(AC20:AN20)/12</f>
        <v>0</v>
      </c>
      <c r="BG20" s="56">
        <f t="shared" si="1"/>
        <v>0</v>
      </c>
    </row>
    <row r="21" spans="1:59" s="15" customFormat="1" ht="12" customHeight="1">
      <c r="A21" s="63" t="s">
        <v>62</v>
      </c>
      <c r="B21" s="63" t="s">
        <v>115</v>
      </c>
      <c r="C21" s="63"/>
      <c r="D21" s="27">
        <v>0</v>
      </c>
      <c r="E21" s="27">
        <v>0</v>
      </c>
      <c r="F21" s="27">
        <v>0</v>
      </c>
      <c r="G21" s="27">
        <v>0</v>
      </c>
      <c r="H21" s="27">
        <v>0</v>
      </c>
      <c r="I21" s="27">
        <v>0</v>
      </c>
      <c r="J21" s="27">
        <v>0</v>
      </c>
      <c r="K21" s="27">
        <v>0</v>
      </c>
      <c r="L21" s="27">
        <v>0</v>
      </c>
      <c r="M21" s="27">
        <v>0</v>
      </c>
      <c r="N21" s="27">
        <v>0</v>
      </c>
      <c r="O21" s="27">
        <v>0</v>
      </c>
      <c r="P21" s="27">
        <v>0</v>
      </c>
      <c r="Q21" s="12">
        <v>0</v>
      </c>
      <c r="R21" s="12">
        <v>0</v>
      </c>
      <c r="S21" s="12">
        <v>0</v>
      </c>
      <c r="T21" s="12">
        <v>0</v>
      </c>
      <c r="U21" s="12">
        <v>0</v>
      </c>
      <c r="V21" s="12">
        <v>0</v>
      </c>
      <c r="W21" s="12">
        <v>0</v>
      </c>
      <c r="X21" s="12">
        <v>0</v>
      </c>
      <c r="Y21" s="12">
        <v>0</v>
      </c>
      <c r="Z21" s="12">
        <v>0</v>
      </c>
      <c r="AA21" s="12">
        <v>0</v>
      </c>
      <c r="AB21" s="12">
        <v>163.4</v>
      </c>
      <c r="AC21" s="27">
        <v>2593.6799999999998</v>
      </c>
      <c r="AD21" s="27">
        <v>8773.74</v>
      </c>
      <c r="AE21" s="27">
        <v>1652.16</v>
      </c>
      <c r="AF21" s="27">
        <v>3315.96</v>
      </c>
      <c r="AG21" s="27">
        <v>3.26</v>
      </c>
      <c r="AH21" s="27">
        <v>743.86</v>
      </c>
      <c r="AI21" s="27">
        <v>0</v>
      </c>
      <c r="AJ21" s="27">
        <v>0</v>
      </c>
      <c r="AK21" s="27">
        <v>0</v>
      </c>
      <c r="AL21" s="27">
        <v>0</v>
      </c>
      <c r="AM21" s="27">
        <v>0</v>
      </c>
      <c r="AN21" s="27">
        <v>0</v>
      </c>
      <c r="AO21" s="12">
        <v>0</v>
      </c>
      <c r="AP21" s="12">
        <v>0</v>
      </c>
      <c r="AQ21" s="12">
        <v>0</v>
      </c>
      <c r="AR21" s="12">
        <v>0</v>
      </c>
      <c r="AS21" s="12">
        <v>0</v>
      </c>
      <c r="AT21" s="12">
        <v>0</v>
      </c>
      <c r="AU21" s="12">
        <v>0</v>
      </c>
      <c r="AV21" s="12">
        <v>0</v>
      </c>
      <c r="AW21" s="12">
        <v>0</v>
      </c>
      <c r="AX21" s="12">
        <v>0</v>
      </c>
      <c r="AY21" s="12">
        <v>0</v>
      </c>
      <c r="AZ21" s="41">
        <v>0</v>
      </c>
      <c r="BA21" s="41"/>
      <c r="BB21" s="56">
        <f t="shared" si="0"/>
        <v>0</v>
      </c>
      <c r="BC21" s="53"/>
      <c r="BD21" s="56">
        <f>SUM(E21:P21)/12</f>
        <v>0</v>
      </c>
      <c r="BE21" s="56">
        <f>SUM(Q21:AB21)/12</f>
        <v>13.616666666666667</v>
      </c>
      <c r="BF21" s="56">
        <f>SUM(AC21:AN21)/12</f>
        <v>1423.5550000000001</v>
      </c>
      <c r="BG21" s="56">
        <f t="shared" si="1"/>
        <v>0</v>
      </c>
    </row>
    <row r="22" spans="1:59" s="15" customFormat="1" ht="12" customHeight="1">
      <c r="A22" s="19" t="s">
        <v>115</v>
      </c>
      <c r="B22" s="63" t="s">
        <v>63</v>
      </c>
      <c r="C22" s="63"/>
      <c r="D22" s="27">
        <v>0</v>
      </c>
      <c r="E22" s="27">
        <v>0</v>
      </c>
      <c r="F22" s="27">
        <v>0</v>
      </c>
      <c r="G22" s="27">
        <v>0</v>
      </c>
      <c r="H22" s="27">
        <v>0</v>
      </c>
      <c r="I22" s="27">
        <v>0</v>
      </c>
      <c r="J22" s="27">
        <v>0</v>
      </c>
      <c r="K22" s="27">
        <v>0</v>
      </c>
      <c r="L22" s="27">
        <v>0</v>
      </c>
      <c r="M22" s="27">
        <v>0</v>
      </c>
      <c r="N22" s="27">
        <v>0</v>
      </c>
      <c r="O22" s="27">
        <v>0</v>
      </c>
      <c r="P22" s="27">
        <v>0</v>
      </c>
      <c r="Q22" s="12">
        <v>0</v>
      </c>
      <c r="R22" s="12">
        <v>0</v>
      </c>
      <c r="S22" s="12">
        <v>0</v>
      </c>
      <c r="T22" s="12">
        <v>0</v>
      </c>
      <c r="U22" s="12">
        <v>0</v>
      </c>
      <c r="V22" s="12">
        <v>0</v>
      </c>
      <c r="W22" s="12">
        <v>0</v>
      </c>
      <c r="X22" s="12">
        <v>0</v>
      </c>
      <c r="Y22" s="12">
        <v>0</v>
      </c>
      <c r="Z22" s="12">
        <v>0</v>
      </c>
      <c r="AA22" s="12">
        <v>0</v>
      </c>
      <c r="AB22" s="12">
        <v>0</v>
      </c>
      <c r="AC22" s="27">
        <v>0</v>
      </c>
      <c r="AD22" s="27">
        <v>82.43</v>
      </c>
      <c r="AE22" s="27">
        <v>49.84</v>
      </c>
      <c r="AF22" s="27">
        <v>0</v>
      </c>
      <c r="AG22" s="27">
        <v>0</v>
      </c>
      <c r="AH22" s="27">
        <v>0</v>
      </c>
      <c r="AI22" s="27">
        <v>0</v>
      </c>
      <c r="AJ22" s="27">
        <v>0</v>
      </c>
      <c r="AK22" s="27">
        <v>0</v>
      </c>
      <c r="AL22" s="27">
        <v>0</v>
      </c>
      <c r="AM22" s="27">
        <v>0</v>
      </c>
      <c r="AN22" s="27">
        <v>0</v>
      </c>
      <c r="AO22" s="12">
        <v>0</v>
      </c>
      <c r="AP22" s="12">
        <v>0</v>
      </c>
      <c r="AQ22" s="12">
        <v>0</v>
      </c>
      <c r="AR22" s="12">
        <v>0</v>
      </c>
      <c r="AS22" s="12">
        <v>0</v>
      </c>
      <c r="AT22" s="12">
        <v>0</v>
      </c>
      <c r="AU22" s="12">
        <v>0</v>
      </c>
      <c r="AV22" s="12">
        <v>0</v>
      </c>
      <c r="AW22" s="12">
        <v>0</v>
      </c>
      <c r="AX22" s="12">
        <v>0</v>
      </c>
      <c r="AY22" s="12">
        <v>0</v>
      </c>
      <c r="AZ22" s="41">
        <v>0</v>
      </c>
      <c r="BA22" s="41"/>
      <c r="BB22" s="56">
        <f t="shared" si="0"/>
        <v>0</v>
      </c>
      <c r="BC22" s="53"/>
      <c r="BD22" s="56">
        <f>SUM(E22:P22)/12</f>
        <v>0</v>
      </c>
      <c r="BE22" s="56">
        <f>SUM(Q22:AB22)/12</f>
        <v>0</v>
      </c>
      <c r="BF22" s="56">
        <f>SUM(AC22:AN22)/12</f>
        <v>11.022500000000001</v>
      </c>
      <c r="BG22" s="56">
        <f t="shared" si="1"/>
        <v>0</v>
      </c>
    </row>
    <row r="23" spans="1:59" s="15" customFormat="1" ht="12" customHeight="1">
      <c r="A23" s="19" t="s">
        <v>115</v>
      </c>
      <c r="B23" s="63" t="s">
        <v>64</v>
      </c>
      <c r="C23" s="63"/>
      <c r="D23" s="27">
        <v>0</v>
      </c>
      <c r="E23" s="27">
        <v>0</v>
      </c>
      <c r="F23" s="27">
        <v>0</v>
      </c>
      <c r="G23" s="27">
        <v>0</v>
      </c>
      <c r="H23" s="27">
        <v>0</v>
      </c>
      <c r="I23" s="27">
        <v>0</v>
      </c>
      <c r="J23" s="27">
        <v>0</v>
      </c>
      <c r="K23" s="27">
        <v>0</v>
      </c>
      <c r="L23" s="27">
        <v>0</v>
      </c>
      <c r="M23" s="27">
        <v>0</v>
      </c>
      <c r="N23" s="27">
        <v>0</v>
      </c>
      <c r="O23" s="27">
        <v>0</v>
      </c>
      <c r="P23" s="27">
        <v>0</v>
      </c>
      <c r="Q23" s="12">
        <v>0</v>
      </c>
      <c r="R23" s="12">
        <v>0</v>
      </c>
      <c r="S23" s="12">
        <v>0</v>
      </c>
      <c r="T23" s="12">
        <v>0</v>
      </c>
      <c r="U23" s="12">
        <v>0</v>
      </c>
      <c r="V23" s="12">
        <v>0</v>
      </c>
      <c r="W23" s="12">
        <v>0</v>
      </c>
      <c r="X23" s="12">
        <v>0</v>
      </c>
      <c r="Y23" s="12">
        <v>0</v>
      </c>
      <c r="Z23" s="12">
        <v>0</v>
      </c>
      <c r="AA23" s="12">
        <v>0</v>
      </c>
      <c r="AB23" s="12">
        <v>0</v>
      </c>
      <c r="AC23" s="27">
        <v>0</v>
      </c>
      <c r="AD23" s="27">
        <v>0</v>
      </c>
      <c r="AE23" s="27">
        <v>4888.4399999999996</v>
      </c>
      <c r="AF23" s="27">
        <v>0</v>
      </c>
      <c r="AG23" s="27">
        <v>0</v>
      </c>
      <c r="AH23" s="27">
        <v>0</v>
      </c>
      <c r="AI23" s="27">
        <v>0</v>
      </c>
      <c r="AJ23" s="27">
        <v>0</v>
      </c>
      <c r="AK23" s="27">
        <v>0</v>
      </c>
      <c r="AL23" s="27">
        <v>0</v>
      </c>
      <c r="AM23" s="27">
        <v>0</v>
      </c>
      <c r="AN23" s="27">
        <v>0</v>
      </c>
      <c r="AO23" s="12">
        <v>0</v>
      </c>
      <c r="AP23" s="12">
        <v>0</v>
      </c>
      <c r="AQ23" s="12">
        <v>0</v>
      </c>
      <c r="AR23" s="12">
        <v>0</v>
      </c>
      <c r="AS23" s="12">
        <v>0</v>
      </c>
      <c r="AT23" s="12">
        <v>0</v>
      </c>
      <c r="AU23" s="12">
        <v>0</v>
      </c>
      <c r="AV23" s="12">
        <v>0</v>
      </c>
      <c r="AW23" s="12">
        <v>0</v>
      </c>
      <c r="AX23" s="12">
        <v>0</v>
      </c>
      <c r="AY23" s="12">
        <v>0</v>
      </c>
      <c r="AZ23" s="41">
        <v>0</v>
      </c>
      <c r="BA23" s="41"/>
      <c r="BB23" s="56">
        <f t="shared" si="0"/>
        <v>0</v>
      </c>
      <c r="BC23" s="53"/>
      <c r="BD23" s="56">
        <f>SUM(E23:P23)/12</f>
        <v>0</v>
      </c>
      <c r="BE23" s="56">
        <f>SUM(Q23:AB23)/12</f>
        <v>0</v>
      </c>
      <c r="BF23" s="56">
        <f>SUM(AC23:AN23)/12</f>
        <v>407.36999999999995</v>
      </c>
      <c r="BG23" s="56">
        <f t="shared" si="1"/>
        <v>0</v>
      </c>
    </row>
    <row r="24" spans="1:59" s="15" customFormat="1" ht="12" customHeight="1">
      <c r="A24" s="19" t="s">
        <v>115</v>
      </c>
      <c r="B24" s="63" t="s">
        <v>65</v>
      </c>
      <c r="C24" s="63"/>
      <c r="D24" s="27">
        <v>0</v>
      </c>
      <c r="E24" s="27">
        <v>0</v>
      </c>
      <c r="F24" s="27">
        <v>0</v>
      </c>
      <c r="G24" s="27">
        <v>0</v>
      </c>
      <c r="H24" s="27">
        <v>0</v>
      </c>
      <c r="I24" s="27">
        <v>0</v>
      </c>
      <c r="J24" s="27">
        <v>0</v>
      </c>
      <c r="K24" s="27">
        <v>0</v>
      </c>
      <c r="L24" s="27">
        <v>0</v>
      </c>
      <c r="M24" s="27">
        <v>0</v>
      </c>
      <c r="N24" s="27">
        <v>0</v>
      </c>
      <c r="O24" s="27">
        <v>0</v>
      </c>
      <c r="P24" s="27">
        <v>0</v>
      </c>
      <c r="Q24" s="12">
        <v>0</v>
      </c>
      <c r="R24" s="12">
        <v>0</v>
      </c>
      <c r="S24" s="12">
        <v>0</v>
      </c>
      <c r="T24" s="12">
        <v>0</v>
      </c>
      <c r="U24" s="12">
        <v>0</v>
      </c>
      <c r="V24" s="12">
        <v>0</v>
      </c>
      <c r="W24" s="12">
        <v>0</v>
      </c>
      <c r="X24" s="12">
        <v>0</v>
      </c>
      <c r="Y24" s="12">
        <v>0</v>
      </c>
      <c r="Z24" s="12">
        <v>0</v>
      </c>
      <c r="AA24" s="12">
        <v>0</v>
      </c>
      <c r="AB24" s="12">
        <v>0</v>
      </c>
      <c r="AC24" s="27">
        <v>0</v>
      </c>
      <c r="AD24" s="27">
        <v>357.6</v>
      </c>
      <c r="AE24" s="27">
        <v>140.77000000000001</v>
      </c>
      <c r="AF24" s="27">
        <v>0</v>
      </c>
      <c r="AG24" s="27">
        <v>0</v>
      </c>
      <c r="AH24" s="27">
        <v>14.5</v>
      </c>
      <c r="AI24" s="27">
        <v>0</v>
      </c>
      <c r="AJ24" s="27">
        <v>0</v>
      </c>
      <c r="AK24" s="27">
        <v>0</v>
      </c>
      <c r="AL24" s="27">
        <v>0</v>
      </c>
      <c r="AM24" s="27">
        <v>0</v>
      </c>
      <c r="AN24" s="27">
        <v>0</v>
      </c>
      <c r="AO24" s="12">
        <v>0</v>
      </c>
      <c r="AP24" s="12">
        <v>0</v>
      </c>
      <c r="AQ24" s="12">
        <v>0</v>
      </c>
      <c r="AR24" s="12">
        <v>0</v>
      </c>
      <c r="AS24" s="12">
        <v>0</v>
      </c>
      <c r="AT24" s="12">
        <v>0</v>
      </c>
      <c r="AU24" s="12">
        <v>0</v>
      </c>
      <c r="AV24" s="12">
        <v>0</v>
      </c>
      <c r="AW24" s="12">
        <v>0</v>
      </c>
      <c r="AX24" s="12">
        <v>0</v>
      </c>
      <c r="AY24" s="12">
        <v>0</v>
      </c>
      <c r="AZ24" s="41">
        <v>0</v>
      </c>
      <c r="BA24" s="41"/>
      <c r="BB24" s="56">
        <f t="shared" si="0"/>
        <v>0</v>
      </c>
      <c r="BC24" s="53"/>
      <c r="BD24" s="56">
        <f>SUM(E24:P24)/12</f>
        <v>0</v>
      </c>
      <c r="BE24" s="56">
        <f>SUM(Q24:AB24)/12</f>
        <v>0</v>
      </c>
      <c r="BF24" s="56">
        <f>SUM(AC24:AN24)/12</f>
        <v>42.739166666666669</v>
      </c>
      <c r="BG24" s="56">
        <f t="shared" si="1"/>
        <v>0</v>
      </c>
    </row>
    <row r="25" spans="1:59" s="15" customFormat="1" ht="12" customHeight="1">
      <c r="A25" s="19" t="s">
        <v>115</v>
      </c>
      <c r="B25" s="63" t="s">
        <v>66</v>
      </c>
      <c r="C25" s="63"/>
      <c r="D25" s="27">
        <v>0</v>
      </c>
      <c r="E25" s="27">
        <v>0</v>
      </c>
      <c r="F25" s="27">
        <v>0</v>
      </c>
      <c r="G25" s="27">
        <v>0</v>
      </c>
      <c r="H25" s="27">
        <v>0</v>
      </c>
      <c r="I25" s="27">
        <v>0</v>
      </c>
      <c r="J25" s="27">
        <v>0</v>
      </c>
      <c r="K25" s="27">
        <v>0</v>
      </c>
      <c r="L25" s="27">
        <v>0</v>
      </c>
      <c r="M25" s="27">
        <v>0</v>
      </c>
      <c r="N25" s="27">
        <v>0</v>
      </c>
      <c r="O25" s="27">
        <v>0</v>
      </c>
      <c r="P25" s="27">
        <v>0</v>
      </c>
      <c r="Q25" s="12">
        <v>0</v>
      </c>
      <c r="R25" s="12">
        <v>0</v>
      </c>
      <c r="S25" s="12">
        <v>0</v>
      </c>
      <c r="T25" s="12">
        <v>0</v>
      </c>
      <c r="U25" s="12">
        <v>0</v>
      </c>
      <c r="V25" s="12">
        <v>0</v>
      </c>
      <c r="W25" s="12">
        <v>0</v>
      </c>
      <c r="X25" s="12">
        <v>0</v>
      </c>
      <c r="Y25" s="12">
        <v>0</v>
      </c>
      <c r="Z25" s="12">
        <v>0</v>
      </c>
      <c r="AA25" s="12">
        <v>0</v>
      </c>
      <c r="AB25" s="12">
        <v>0</v>
      </c>
      <c r="AC25" s="27">
        <v>0</v>
      </c>
      <c r="AD25" s="27">
        <v>81.61</v>
      </c>
      <c r="AE25" s="27">
        <v>9.8800000000000008</v>
      </c>
      <c r="AF25" s="27">
        <v>0</v>
      </c>
      <c r="AG25" s="27">
        <v>0</v>
      </c>
      <c r="AH25" s="27">
        <v>0</v>
      </c>
      <c r="AI25" s="27">
        <v>0</v>
      </c>
      <c r="AJ25" s="27">
        <v>0</v>
      </c>
      <c r="AK25" s="27">
        <v>0</v>
      </c>
      <c r="AL25" s="27">
        <v>0</v>
      </c>
      <c r="AM25" s="27">
        <v>0</v>
      </c>
      <c r="AN25" s="27">
        <v>0</v>
      </c>
      <c r="AO25" s="12">
        <v>0</v>
      </c>
      <c r="AP25" s="12">
        <v>0</v>
      </c>
      <c r="AQ25" s="12">
        <v>0</v>
      </c>
      <c r="AR25" s="12">
        <v>0</v>
      </c>
      <c r="AS25" s="12">
        <v>0</v>
      </c>
      <c r="AT25" s="12">
        <v>0</v>
      </c>
      <c r="AU25" s="12">
        <v>0</v>
      </c>
      <c r="AV25" s="12">
        <v>0</v>
      </c>
      <c r="AW25" s="12">
        <v>0</v>
      </c>
      <c r="AX25" s="12">
        <v>0</v>
      </c>
      <c r="AY25" s="12">
        <v>0</v>
      </c>
      <c r="AZ25" s="41">
        <v>0</v>
      </c>
      <c r="BA25" s="41"/>
      <c r="BB25" s="56">
        <f t="shared" si="0"/>
        <v>0</v>
      </c>
      <c r="BC25" s="53"/>
      <c r="BD25" s="56">
        <f>SUM(E25:P25)/12</f>
        <v>0</v>
      </c>
      <c r="BE25" s="56">
        <f>SUM(Q25:AB25)/12</f>
        <v>0</v>
      </c>
      <c r="BF25" s="56">
        <f>SUM(AC25:AN25)/12</f>
        <v>7.6241666666666665</v>
      </c>
      <c r="BG25" s="56">
        <f t="shared" si="1"/>
        <v>0</v>
      </c>
    </row>
    <row r="26" spans="1:59" s="15" customFormat="1" ht="12" customHeight="1">
      <c r="A26" s="63" t="s">
        <v>67</v>
      </c>
      <c r="B26" s="63" t="s">
        <v>115</v>
      </c>
      <c r="C26" s="63"/>
      <c r="D26" s="27">
        <v>0</v>
      </c>
      <c r="E26" s="27">
        <v>38.18</v>
      </c>
      <c r="F26" s="27">
        <v>6</v>
      </c>
      <c r="G26" s="27">
        <v>97.74</v>
      </c>
      <c r="H26" s="27">
        <v>4.55</v>
      </c>
      <c r="I26" s="27">
        <v>12.27</v>
      </c>
      <c r="J26" s="27">
        <v>28.23</v>
      </c>
      <c r="K26" s="27">
        <v>0</v>
      </c>
      <c r="L26" s="27">
        <v>0</v>
      </c>
      <c r="M26" s="27">
        <v>10.9</v>
      </c>
      <c r="N26" s="27">
        <v>4</v>
      </c>
      <c r="O26" s="27">
        <v>0</v>
      </c>
      <c r="P26" s="27">
        <v>20</v>
      </c>
      <c r="Q26" s="12">
        <v>0</v>
      </c>
      <c r="R26" s="12">
        <v>13.15</v>
      </c>
      <c r="S26" s="12">
        <v>19.62</v>
      </c>
      <c r="T26" s="12">
        <v>112.3</v>
      </c>
      <c r="U26" s="12">
        <v>10</v>
      </c>
      <c r="V26" s="12">
        <v>24.64</v>
      </c>
      <c r="W26" s="12">
        <v>0</v>
      </c>
      <c r="X26" s="12">
        <v>0</v>
      </c>
      <c r="Y26" s="12">
        <v>0</v>
      </c>
      <c r="Z26" s="12">
        <v>20.84</v>
      </c>
      <c r="AA26" s="12">
        <v>50</v>
      </c>
      <c r="AB26" s="12">
        <v>20</v>
      </c>
      <c r="AC26" s="27">
        <v>14.11</v>
      </c>
      <c r="AD26" s="27">
        <v>5</v>
      </c>
      <c r="AE26" s="27">
        <v>59.68</v>
      </c>
      <c r="AF26" s="27">
        <v>66.31</v>
      </c>
      <c r="AG26" s="27">
        <v>43.78</v>
      </c>
      <c r="AH26" s="27">
        <v>113.63</v>
      </c>
      <c r="AI26" s="27">
        <v>0</v>
      </c>
      <c r="AJ26" s="27">
        <v>11.57</v>
      </c>
      <c r="AK26" s="27">
        <v>28.96</v>
      </c>
      <c r="AL26" s="27">
        <v>218.99</v>
      </c>
      <c r="AM26" s="27">
        <v>27.3</v>
      </c>
      <c r="AN26" s="27">
        <v>0</v>
      </c>
      <c r="AO26" s="12">
        <v>60.19</v>
      </c>
      <c r="AP26" s="12">
        <v>26.4</v>
      </c>
      <c r="AQ26" s="12">
        <v>44.98</v>
      </c>
      <c r="AR26" s="12">
        <v>14.37</v>
      </c>
      <c r="AS26" s="12">
        <v>0</v>
      </c>
      <c r="AT26" s="12">
        <v>0</v>
      </c>
      <c r="AU26" s="12">
        <v>0</v>
      </c>
      <c r="AV26" s="12">
        <v>0</v>
      </c>
      <c r="AW26" s="12">
        <v>65.75</v>
      </c>
      <c r="AX26" s="12">
        <v>38.840000000000003</v>
      </c>
      <c r="AY26" s="12">
        <v>38.31</v>
      </c>
      <c r="AZ26" s="41">
        <v>247.31</v>
      </c>
      <c r="BA26" s="41"/>
      <c r="BB26" s="56">
        <f t="shared" si="0"/>
        <v>536.15000000000009</v>
      </c>
      <c r="BC26" s="53"/>
      <c r="BD26" s="56">
        <f>SUM(E26:P26)/12</f>
        <v>18.489166666666666</v>
      </c>
      <c r="BE26" s="56">
        <f>SUM(Q26:AB26)/12</f>
        <v>22.545833333333331</v>
      </c>
      <c r="BF26" s="56">
        <f>SUM(AC26:AN26)/12</f>
        <v>49.110833333333325</v>
      </c>
      <c r="BG26" s="56">
        <f t="shared" si="1"/>
        <v>44.679166666666674</v>
      </c>
    </row>
    <row r="27" spans="1:59" s="15" customFormat="1" ht="12" customHeight="1">
      <c r="A27" s="63" t="s">
        <v>68</v>
      </c>
      <c r="B27" s="63" t="s">
        <v>115</v>
      </c>
      <c r="C27" s="63"/>
      <c r="D27" s="27">
        <v>0</v>
      </c>
      <c r="E27" s="27">
        <v>0</v>
      </c>
      <c r="F27" s="27">
        <v>0</v>
      </c>
      <c r="G27" s="27">
        <v>0</v>
      </c>
      <c r="H27" s="27">
        <v>0</v>
      </c>
      <c r="I27" s="27">
        <v>0</v>
      </c>
      <c r="J27" s="27">
        <v>0</v>
      </c>
      <c r="K27" s="27">
        <v>0</v>
      </c>
      <c r="L27" s="27">
        <v>0</v>
      </c>
      <c r="M27" s="27">
        <v>0</v>
      </c>
      <c r="N27" s="27">
        <v>0</v>
      </c>
      <c r="O27" s="27">
        <v>0</v>
      </c>
      <c r="P27" s="27">
        <v>0</v>
      </c>
      <c r="Q27" s="12">
        <v>0</v>
      </c>
      <c r="R27" s="12">
        <v>0</v>
      </c>
      <c r="S27" s="12">
        <v>0</v>
      </c>
      <c r="T27" s="12">
        <v>0</v>
      </c>
      <c r="U27" s="12">
        <v>0</v>
      </c>
      <c r="V27" s="12">
        <v>0</v>
      </c>
      <c r="W27" s="12">
        <v>0</v>
      </c>
      <c r="X27" s="12">
        <v>0</v>
      </c>
      <c r="Y27" s="12">
        <v>0</v>
      </c>
      <c r="Z27" s="12">
        <v>0</v>
      </c>
      <c r="AA27" s="12">
        <v>99.18</v>
      </c>
      <c r="AB27" s="12">
        <v>0</v>
      </c>
      <c r="AC27" s="27">
        <v>0</v>
      </c>
      <c r="AD27" s="27">
        <v>0</v>
      </c>
      <c r="AE27" s="27">
        <v>0</v>
      </c>
      <c r="AF27" s="27">
        <v>0</v>
      </c>
      <c r="AG27" s="27">
        <v>0</v>
      </c>
      <c r="AH27" s="27">
        <v>0</v>
      </c>
      <c r="AI27" s="27">
        <v>0</v>
      </c>
      <c r="AJ27" s="27">
        <v>0</v>
      </c>
      <c r="AK27" s="27">
        <v>0</v>
      </c>
      <c r="AL27" s="27">
        <v>0</v>
      </c>
      <c r="AM27" s="27">
        <v>0</v>
      </c>
      <c r="AN27" s="27">
        <v>0</v>
      </c>
      <c r="AO27" s="12">
        <v>0</v>
      </c>
      <c r="AP27" s="12">
        <v>0</v>
      </c>
      <c r="AQ27" s="12">
        <v>0</v>
      </c>
      <c r="AR27" s="12">
        <v>0</v>
      </c>
      <c r="AS27" s="12">
        <v>0</v>
      </c>
      <c r="AT27" s="12">
        <v>0</v>
      </c>
      <c r="AU27" s="12">
        <v>0</v>
      </c>
      <c r="AV27" s="12">
        <v>0</v>
      </c>
      <c r="AW27" s="12">
        <v>0</v>
      </c>
      <c r="AX27" s="12">
        <v>0</v>
      </c>
      <c r="AY27" s="12">
        <v>0</v>
      </c>
      <c r="AZ27" s="41">
        <v>1639.51</v>
      </c>
      <c r="BA27" s="41"/>
      <c r="BB27" s="56">
        <f t="shared" si="0"/>
        <v>1639.51</v>
      </c>
      <c r="BC27" s="53"/>
      <c r="BD27" s="56">
        <f>SUM(E27:P27)/12</f>
        <v>0</v>
      </c>
      <c r="BE27" s="56">
        <f>SUM(Q27:AB27)/12</f>
        <v>8.2650000000000006</v>
      </c>
      <c r="BF27" s="56">
        <f>SUM(AC27:AN27)/12</f>
        <v>0</v>
      </c>
      <c r="BG27" s="56">
        <f t="shared" si="1"/>
        <v>136.62583333333333</v>
      </c>
    </row>
    <row r="28" spans="1:59" s="15" customFormat="1" ht="12" customHeight="1">
      <c r="A28" s="63" t="s">
        <v>69</v>
      </c>
      <c r="B28" s="63" t="s">
        <v>115</v>
      </c>
      <c r="C28" s="63"/>
      <c r="D28" s="27">
        <v>0</v>
      </c>
      <c r="E28" s="27">
        <v>0</v>
      </c>
      <c r="F28" s="27">
        <v>0</v>
      </c>
      <c r="G28" s="27">
        <v>0</v>
      </c>
      <c r="H28" s="27">
        <v>0</v>
      </c>
      <c r="I28" s="27">
        <v>0</v>
      </c>
      <c r="J28" s="27">
        <v>0</v>
      </c>
      <c r="K28" s="27">
        <v>0</v>
      </c>
      <c r="L28" s="27">
        <v>0</v>
      </c>
      <c r="M28" s="27">
        <v>0</v>
      </c>
      <c r="N28" s="27">
        <v>0</v>
      </c>
      <c r="O28" s="27">
        <v>0</v>
      </c>
      <c r="P28" s="27">
        <v>0</v>
      </c>
      <c r="Q28" s="12">
        <v>0</v>
      </c>
      <c r="R28" s="12">
        <v>0</v>
      </c>
      <c r="S28" s="12">
        <v>0</v>
      </c>
      <c r="T28" s="12">
        <v>0</v>
      </c>
      <c r="U28" s="12">
        <v>0</v>
      </c>
      <c r="V28" s="12">
        <v>0</v>
      </c>
      <c r="W28" s="12">
        <v>0</v>
      </c>
      <c r="X28" s="12">
        <v>0</v>
      </c>
      <c r="Y28" s="12">
        <v>0</v>
      </c>
      <c r="Z28" s="12">
        <v>11.55</v>
      </c>
      <c r="AA28" s="12">
        <v>0</v>
      </c>
      <c r="AB28" s="12">
        <v>0</v>
      </c>
      <c r="AC28" s="27">
        <v>14.12</v>
      </c>
      <c r="AD28" s="27">
        <v>0</v>
      </c>
      <c r="AE28" s="27">
        <v>15</v>
      </c>
      <c r="AF28" s="27">
        <v>0</v>
      </c>
      <c r="AG28" s="27">
        <v>0</v>
      </c>
      <c r="AH28" s="27">
        <v>0</v>
      </c>
      <c r="AI28" s="27">
        <v>15</v>
      </c>
      <c r="AJ28" s="27">
        <v>0</v>
      </c>
      <c r="AK28" s="27">
        <v>9</v>
      </c>
      <c r="AL28" s="27">
        <v>0</v>
      </c>
      <c r="AM28" s="27">
        <v>0</v>
      </c>
      <c r="AN28" s="27">
        <v>0</v>
      </c>
      <c r="AO28" s="12">
        <v>0</v>
      </c>
      <c r="AP28" s="12">
        <v>0</v>
      </c>
      <c r="AQ28" s="12">
        <v>0</v>
      </c>
      <c r="AR28" s="12">
        <v>0</v>
      </c>
      <c r="AS28" s="12">
        <v>0</v>
      </c>
      <c r="AT28" s="12">
        <v>0</v>
      </c>
      <c r="AU28" s="12">
        <v>0</v>
      </c>
      <c r="AV28" s="12">
        <v>0</v>
      </c>
      <c r="AW28" s="12">
        <v>0</v>
      </c>
      <c r="AX28" s="12">
        <v>0</v>
      </c>
      <c r="AY28" s="12">
        <v>0</v>
      </c>
      <c r="AZ28" s="41">
        <v>0</v>
      </c>
      <c r="BA28" s="41"/>
      <c r="BB28" s="56">
        <f t="shared" si="0"/>
        <v>0</v>
      </c>
      <c r="BC28" s="53"/>
      <c r="BD28" s="56">
        <f>SUM(E28:P28)/12</f>
        <v>0</v>
      </c>
      <c r="BE28" s="56">
        <f>SUM(Q28:AB28)/12</f>
        <v>0.96250000000000002</v>
      </c>
      <c r="BF28" s="56">
        <f>SUM(AC28:AN28)/12</f>
        <v>4.4266666666666667</v>
      </c>
      <c r="BG28" s="56">
        <f t="shared" si="1"/>
        <v>0</v>
      </c>
    </row>
    <row r="29" spans="1:59" s="15" customFormat="1" ht="12" customHeight="1">
      <c r="A29" s="63" t="s">
        <v>70</v>
      </c>
      <c r="B29" s="63" t="s">
        <v>115</v>
      </c>
      <c r="C29" s="63"/>
      <c r="D29" s="27">
        <v>0</v>
      </c>
      <c r="E29" s="27">
        <v>0</v>
      </c>
      <c r="F29" s="27">
        <v>0</v>
      </c>
      <c r="G29" s="27">
        <v>0</v>
      </c>
      <c r="H29" s="27">
        <v>0</v>
      </c>
      <c r="I29" s="27">
        <v>0</v>
      </c>
      <c r="J29" s="27">
        <v>0</v>
      </c>
      <c r="K29" s="27">
        <v>0</v>
      </c>
      <c r="L29" s="27">
        <v>0</v>
      </c>
      <c r="M29" s="27">
        <v>0</v>
      </c>
      <c r="N29" s="27">
        <v>0</v>
      </c>
      <c r="O29" s="27">
        <v>0</v>
      </c>
      <c r="P29" s="27">
        <v>0</v>
      </c>
      <c r="Q29" s="12">
        <v>0</v>
      </c>
      <c r="R29" s="12">
        <v>0</v>
      </c>
      <c r="S29" s="12">
        <v>0</v>
      </c>
      <c r="T29" s="12">
        <v>0</v>
      </c>
      <c r="U29" s="12">
        <v>0</v>
      </c>
      <c r="V29" s="12">
        <v>0</v>
      </c>
      <c r="W29" s="12">
        <v>0</v>
      </c>
      <c r="X29" s="12">
        <v>500</v>
      </c>
      <c r="Y29" s="12">
        <v>0</v>
      </c>
      <c r="Z29" s="12">
        <v>999.13</v>
      </c>
      <c r="AA29" s="12">
        <v>38</v>
      </c>
      <c r="AB29" s="12">
        <v>0</v>
      </c>
      <c r="AC29" s="27">
        <v>0</v>
      </c>
      <c r="AD29" s="27">
        <v>0</v>
      </c>
      <c r="AE29" s="27">
        <v>0</v>
      </c>
      <c r="AF29" s="27">
        <v>0</v>
      </c>
      <c r="AG29" s="27">
        <v>-1537.13</v>
      </c>
      <c r="AH29" s="27">
        <v>0</v>
      </c>
      <c r="AI29" s="27">
        <v>0</v>
      </c>
      <c r="AJ29" s="27">
        <v>0</v>
      </c>
      <c r="AK29" s="27">
        <v>0</v>
      </c>
      <c r="AL29" s="27">
        <v>0</v>
      </c>
      <c r="AM29" s="27">
        <v>0</v>
      </c>
      <c r="AN29" s="27">
        <v>0</v>
      </c>
      <c r="AO29" s="12">
        <v>0</v>
      </c>
      <c r="AP29" s="12">
        <v>0</v>
      </c>
      <c r="AQ29" s="12">
        <v>0</v>
      </c>
      <c r="AR29" s="12">
        <v>0</v>
      </c>
      <c r="AS29" s="12">
        <v>0</v>
      </c>
      <c r="AT29" s="12">
        <v>0</v>
      </c>
      <c r="AU29" s="12">
        <v>0</v>
      </c>
      <c r="AV29" s="12">
        <v>0</v>
      </c>
      <c r="AW29" s="12">
        <v>0</v>
      </c>
      <c r="AX29" s="12">
        <v>0</v>
      </c>
      <c r="AY29" s="12">
        <v>0</v>
      </c>
      <c r="AZ29" s="41">
        <v>0</v>
      </c>
      <c r="BA29" s="41"/>
      <c r="BB29" s="56">
        <f t="shared" si="0"/>
        <v>0</v>
      </c>
      <c r="BC29" s="53"/>
      <c r="BD29" s="56">
        <f>SUM(E29:P29)/12</f>
        <v>0</v>
      </c>
      <c r="BE29" s="56">
        <f>SUM(Q29:AB29)/12</f>
        <v>128.09416666666667</v>
      </c>
      <c r="BF29" s="56">
        <f>SUM(AC29:AN29)/12</f>
        <v>-128.09416666666667</v>
      </c>
      <c r="BG29" s="56">
        <f t="shared" si="1"/>
        <v>0</v>
      </c>
    </row>
    <row r="30" spans="1:59" s="15" customFormat="1" ht="12" customHeight="1">
      <c r="A30" s="63" t="s">
        <v>71</v>
      </c>
      <c r="B30" s="63" t="s">
        <v>115</v>
      </c>
      <c r="C30" s="63"/>
      <c r="D30" s="27">
        <v>0</v>
      </c>
      <c r="E30" s="27">
        <v>0</v>
      </c>
      <c r="F30" s="27">
        <v>0</v>
      </c>
      <c r="G30" s="27">
        <v>0</v>
      </c>
      <c r="H30" s="27">
        <v>0</v>
      </c>
      <c r="I30" s="27">
        <v>0</v>
      </c>
      <c r="J30" s="27">
        <v>0</v>
      </c>
      <c r="K30" s="27">
        <v>0</v>
      </c>
      <c r="L30" s="27">
        <v>0</v>
      </c>
      <c r="M30" s="27">
        <v>0</v>
      </c>
      <c r="N30" s="27">
        <v>0</v>
      </c>
      <c r="O30" s="27">
        <v>0</v>
      </c>
      <c r="P30" s="27">
        <v>0</v>
      </c>
      <c r="Q30" s="12">
        <v>75.45</v>
      </c>
      <c r="R30" s="12">
        <v>0</v>
      </c>
      <c r="S30" s="12">
        <v>0</v>
      </c>
      <c r="T30" s="12">
        <v>0</v>
      </c>
      <c r="U30" s="12">
        <v>0</v>
      </c>
      <c r="V30" s="12">
        <v>0</v>
      </c>
      <c r="W30" s="12">
        <v>0</v>
      </c>
      <c r="X30" s="12">
        <v>0</v>
      </c>
      <c r="Y30" s="12">
        <v>0</v>
      </c>
      <c r="Z30" s="12">
        <v>0</v>
      </c>
      <c r="AA30" s="12">
        <v>0</v>
      </c>
      <c r="AB30" s="12">
        <v>0</v>
      </c>
      <c r="AC30" s="27">
        <v>0</v>
      </c>
      <c r="AD30" s="27">
        <v>0</v>
      </c>
      <c r="AE30" s="27">
        <v>0</v>
      </c>
      <c r="AF30" s="27">
        <v>0</v>
      </c>
      <c r="AG30" s="27">
        <v>0</v>
      </c>
      <c r="AH30" s="27">
        <v>0</v>
      </c>
      <c r="AI30" s="27">
        <v>0</v>
      </c>
      <c r="AJ30" s="27">
        <v>0</v>
      </c>
      <c r="AK30" s="27">
        <v>0</v>
      </c>
      <c r="AL30" s="27">
        <v>0</v>
      </c>
      <c r="AM30" s="27">
        <v>0</v>
      </c>
      <c r="AN30" s="27">
        <v>0</v>
      </c>
      <c r="AO30" s="12">
        <v>0</v>
      </c>
      <c r="AP30" s="12">
        <v>0</v>
      </c>
      <c r="AQ30" s="12">
        <v>0</v>
      </c>
      <c r="AR30" s="12">
        <v>0</v>
      </c>
      <c r="AS30" s="12">
        <v>0</v>
      </c>
      <c r="AT30" s="12">
        <v>0</v>
      </c>
      <c r="AU30" s="12">
        <v>0</v>
      </c>
      <c r="AV30" s="12">
        <v>0</v>
      </c>
      <c r="AW30" s="12">
        <v>0</v>
      </c>
      <c r="AX30" s="12">
        <v>0</v>
      </c>
      <c r="AY30" s="12">
        <v>0</v>
      </c>
      <c r="AZ30" s="41">
        <v>41.93</v>
      </c>
      <c r="BA30" s="41"/>
      <c r="BB30" s="56">
        <f t="shared" si="0"/>
        <v>41.93</v>
      </c>
      <c r="BC30" s="53"/>
      <c r="BD30" s="56">
        <f>SUM(E30:P30)/12</f>
        <v>0</v>
      </c>
      <c r="BE30" s="56">
        <f>SUM(Q30:AB30)/12</f>
        <v>6.2875000000000005</v>
      </c>
      <c r="BF30" s="56">
        <f>SUM(AC30:AN30)/12</f>
        <v>0</v>
      </c>
      <c r="BG30" s="56">
        <f t="shared" si="1"/>
        <v>3.4941666666666666</v>
      </c>
    </row>
    <row r="31" spans="1:59" s="15" customFormat="1" ht="12" customHeight="1">
      <c r="A31" s="63" t="s">
        <v>72</v>
      </c>
      <c r="B31" s="63" t="s">
        <v>115</v>
      </c>
      <c r="C31" s="63"/>
      <c r="D31" s="27">
        <v>0</v>
      </c>
      <c r="E31" s="27">
        <v>0</v>
      </c>
      <c r="F31" s="27">
        <v>0</v>
      </c>
      <c r="G31" s="27">
        <v>0</v>
      </c>
      <c r="H31" s="27">
        <v>0</v>
      </c>
      <c r="I31" s="27">
        <v>0</v>
      </c>
      <c r="J31" s="27">
        <v>0</v>
      </c>
      <c r="K31" s="27">
        <v>0</v>
      </c>
      <c r="L31" s="27">
        <v>0</v>
      </c>
      <c r="M31" s="27">
        <v>0</v>
      </c>
      <c r="N31" s="27">
        <v>0</v>
      </c>
      <c r="O31" s="27">
        <v>0</v>
      </c>
      <c r="P31" s="27">
        <v>0</v>
      </c>
      <c r="Q31" s="12">
        <v>0</v>
      </c>
      <c r="R31" s="12">
        <v>0</v>
      </c>
      <c r="S31" s="12">
        <v>0</v>
      </c>
      <c r="T31" s="12">
        <v>0</v>
      </c>
      <c r="U31" s="12">
        <v>0</v>
      </c>
      <c r="V31" s="12">
        <v>0</v>
      </c>
      <c r="W31" s="12">
        <v>0</v>
      </c>
      <c r="X31" s="12">
        <v>0</v>
      </c>
      <c r="Y31" s="12">
        <v>0</v>
      </c>
      <c r="Z31" s="12">
        <v>0</v>
      </c>
      <c r="AA31" s="12">
        <v>0</v>
      </c>
      <c r="AB31" s="12">
        <v>0</v>
      </c>
      <c r="AC31" s="27">
        <v>0</v>
      </c>
      <c r="AD31" s="27">
        <v>0</v>
      </c>
      <c r="AE31" s="27">
        <v>0</v>
      </c>
      <c r="AF31" s="27">
        <v>0</v>
      </c>
      <c r="AG31" s="27">
        <v>0</v>
      </c>
      <c r="AH31" s="27">
        <v>0</v>
      </c>
      <c r="AI31" s="27">
        <v>0</v>
      </c>
      <c r="AJ31" s="27">
        <v>0</v>
      </c>
      <c r="AK31" s="27">
        <v>0</v>
      </c>
      <c r="AL31" s="27">
        <v>0</v>
      </c>
      <c r="AM31" s="27">
        <v>0</v>
      </c>
      <c r="AN31" s="27">
        <v>0</v>
      </c>
      <c r="AO31" s="12">
        <v>0</v>
      </c>
      <c r="AP31" s="12">
        <v>0</v>
      </c>
      <c r="AQ31" s="12">
        <v>0</v>
      </c>
      <c r="AR31" s="12">
        <v>0</v>
      </c>
      <c r="AS31" s="12">
        <v>0</v>
      </c>
      <c r="AT31" s="12">
        <v>500</v>
      </c>
      <c r="AU31" s="12">
        <v>0</v>
      </c>
      <c r="AV31" s="12">
        <v>0</v>
      </c>
      <c r="AW31" s="12">
        <v>0</v>
      </c>
      <c r="AX31" s="12">
        <v>2500</v>
      </c>
      <c r="AY31" s="12">
        <v>3.5</v>
      </c>
      <c r="AZ31" s="41">
        <v>0</v>
      </c>
      <c r="BA31" s="41"/>
      <c r="BB31" s="56">
        <f t="shared" si="0"/>
        <v>3003.5</v>
      </c>
      <c r="BC31" s="53"/>
      <c r="BD31" s="56">
        <f>SUM(E31:P31)/12</f>
        <v>0</v>
      </c>
      <c r="BE31" s="56">
        <f>SUM(Q31:AB31)/12</f>
        <v>0</v>
      </c>
      <c r="BF31" s="56">
        <f>SUM(AC31:AN31)/12</f>
        <v>0</v>
      </c>
      <c r="BG31" s="56">
        <f t="shared" si="1"/>
        <v>250.29166666666666</v>
      </c>
    </row>
    <row r="32" spans="1:59" s="15" customFormat="1" ht="12" customHeight="1">
      <c r="A32" s="63" t="s">
        <v>73</v>
      </c>
      <c r="B32" s="63" t="s">
        <v>115</v>
      </c>
      <c r="C32" s="63"/>
      <c r="D32" s="27">
        <v>0</v>
      </c>
      <c r="E32" s="27">
        <v>8.86</v>
      </c>
      <c r="F32" s="27">
        <v>85.09</v>
      </c>
      <c r="G32" s="27">
        <v>145.86000000000001</v>
      </c>
      <c r="H32" s="27">
        <v>63.24</v>
      </c>
      <c r="I32" s="27">
        <v>57.9</v>
      </c>
      <c r="J32" s="27">
        <v>56.1</v>
      </c>
      <c r="K32" s="27">
        <v>55.92</v>
      </c>
      <c r="L32" s="27">
        <v>61.44</v>
      </c>
      <c r="M32" s="27">
        <v>54.79</v>
      </c>
      <c r="N32" s="27">
        <v>55.39</v>
      </c>
      <c r="O32" s="27">
        <v>55.37</v>
      </c>
      <c r="P32" s="27">
        <v>34.950000000000003</v>
      </c>
      <c r="Q32" s="12">
        <v>236.82</v>
      </c>
      <c r="R32" s="12">
        <v>59.95</v>
      </c>
      <c r="S32" s="12">
        <v>120.43</v>
      </c>
      <c r="T32" s="12">
        <v>82.19</v>
      </c>
      <c r="U32" s="12">
        <v>134.71</v>
      </c>
      <c r="V32" s="12">
        <v>84.95</v>
      </c>
      <c r="W32" s="12">
        <v>84.77</v>
      </c>
      <c r="X32" s="12">
        <v>114.83</v>
      </c>
      <c r="Y32" s="12">
        <v>119.61</v>
      </c>
      <c r="Z32" s="12">
        <v>115.29</v>
      </c>
      <c r="AA32" s="12">
        <v>59.95</v>
      </c>
      <c r="AB32" s="12">
        <v>87.39</v>
      </c>
      <c r="AC32" s="27">
        <v>87.39</v>
      </c>
      <c r="AD32" s="27">
        <v>119.41</v>
      </c>
      <c r="AE32" s="27">
        <v>207.95</v>
      </c>
      <c r="AF32" s="27">
        <v>176.07</v>
      </c>
      <c r="AG32" s="27">
        <v>80.489999999999995</v>
      </c>
      <c r="AH32" s="27">
        <v>59.67</v>
      </c>
      <c r="AI32" s="27">
        <v>74.11</v>
      </c>
      <c r="AJ32" s="27">
        <v>74.819999999999993</v>
      </c>
      <c r="AK32" s="27">
        <v>74.75</v>
      </c>
      <c r="AL32" s="27">
        <v>44.95</v>
      </c>
      <c r="AM32" s="27">
        <v>115.71</v>
      </c>
      <c r="AN32" s="27">
        <v>157.82</v>
      </c>
      <c r="AO32" s="12">
        <v>79.459999999999994</v>
      </c>
      <c r="AP32" s="12">
        <v>80.88</v>
      </c>
      <c r="AQ32" s="12">
        <v>78.08</v>
      </c>
      <c r="AR32" s="12">
        <v>77.95</v>
      </c>
      <c r="AS32" s="12">
        <v>93.06</v>
      </c>
      <c r="AT32" s="12">
        <v>103</v>
      </c>
      <c r="AU32" s="12">
        <v>92.98</v>
      </c>
      <c r="AV32" s="12">
        <v>92.84</v>
      </c>
      <c r="AW32" s="12">
        <v>93.52</v>
      </c>
      <c r="AX32" s="12">
        <v>101.61</v>
      </c>
      <c r="AY32" s="12">
        <v>103.29</v>
      </c>
      <c r="AZ32" s="41">
        <v>146.26</v>
      </c>
      <c r="BA32" s="41"/>
      <c r="BB32" s="56">
        <f t="shared" si="0"/>
        <v>1142.9299999999998</v>
      </c>
      <c r="BC32" s="53"/>
      <c r="BD32" s="56">
        <f>SUM(E32:P32)/12</f>
        <v>61.242500000000007</v>
      </c>
      <c r="BE32" s="56">
        <f>SUM(Q32:AB32)/12</f>
        <v>108.40750000000001</v>
      </c>
      <c r="BF32" s="56">
        <f>SUM(AC32:AN32)/12</f>
        <v>106.09499999999998</v>
      </c>
      <c r="BG32" s="56">
        <f t="shared" si="1"/>
        <v>95.244166666666658</v>
      </c>
    </row>
    <row r="33" spans="1:59" s="15" customFormat="1" ht="12" customHeight="1">
      <c r="A33" s="63" t="s">
        <v>126</v>
      </c>
      <c r="B33" s="63" t="s">
        <v>115</v>
      </c>
      <c r="C33" s="63"/>
      <c r="D33" s="27">
        <v>0</v>
      </c>
      <c r="E33" s="27">
        <v>86.31</v>
      </c>
      <c r="F33" s="27">
        <v>0</v>
      </c>
      <c r="G33" s="27">
        <v>39.020000000000003</v>
      </c>
      <c r="H33" s="27">
        <v>0</v>
      </c>
      <c r="I33" s="27">
        <v>26.59</v>
      </c>
      <c r="J33" s="27">
        <v>45.31</v>
      </c>
      <c r="K33" s="27">
        <v>0</v>
      </c>
      <c r="L33" s="27">
        <v>0</v>
      </c>
      <c r="M33" s="27">
        <v>0</v>
      </c>
      <c r="N33" s="27">
        <v>0</v>
      </c>
      <c r="O33" s="27">
        <v>13.01</v>
      </c>
      <c r="P33" s="27">
        <v>77.98</v>
      </c>
      <c r="Q33" s="12">
        <v>45.92</v>
      </c>
      <c r="R33" s="12">
        <v>72.459999999999994</v>
      </c>
      <c r="S33" s="12">
        <v>0</v>
      </c>
      <c r="T33" s="12">
        <v>0</v>
      </c>
      <c r="U33" s="12">
        <v>0</v>
      </c>
      <c r="V33" s="12">
        <v>44.28</v>
      </c>
      <c r="W33" s="12">
        <v>54.8</v>
      </c>
      <c r="X33" s="12">
        <v>0</v>
      </c>
      <c r="Y33" s="12">
        <v>0</v>
      </c>
      <c r="Z33" s="12">
        <v>19.100000000000001</v>
      </c>
      <c r="AA33" s="12">
        <v>122.89</v>
      </c>
      <c r="AB33" s="12">
        <v>0</v>
      </c>
      <c r="AC33" s="27">
        <v>0</v>
      </c>
      <c r="AD33" s="27">
        <v>141.62</v>
      </c>
      <c r="AE33" s="27">
        <v>0</v>
      </c>
      <c r="AF33" s="27">
        <v>0</v>
      </c>
      <c r="AG33" s="27">
        <v>263.86</v>
      </c>
      <c r="AH33" s="27">
        <v>93.08</v>
      </c>
      <c r="AI33" s="27">
        <v>21.05</v>
      </c>
      <c r="AJ33" s="27">
        <v>131.94999999999999</v>
      </c>
      <c r="AK33" s="27">
        <v>29.64</v>
      </c>
      <c r="AL33" s="27">
        <v>0</v>
      </c>
      <c r="AM33" s="27">
        <v>0</v>
      </c>
      <c r="AN33" s="27">
        <v>0</v>
      </c>
      <c r="AO33" s="12">
        <v>285.06</v>
      </c>
      <c r="AP33" s="12">
        <v>145.06</v>
      </c>
      <c r="AQ33" s="12">
        <v>60.2</v>
      </c>
      <c r="AR33" s="12">
        <v>-183.47</v>
      </c>
      <c r="AS33" s="12">
        <v>0</v>
      </c>
      <c r="AT33" s="12">
        <v>12.09</v>
      </c>
      <c r="AU33" s="12">
        <v>79.05</v>
      </c>
      <c r="AV33" s="12">
        <v>190.88</v>
      </c>
      <c r="AW33" s="12">
        <v>276.94</v>
      </c>
      <c r="AX33" s="12">
        <v>954.56</v>
      </c>
      <c r="AY33" s="12">
        <v>65</v>
      </c>
      <c r="AZ33" s="41">
        <v>112.22</v>
      </c>
      <c r="BA33" s="41"/>
      <c r="BB33" s="56">
        <f t="shared" si="0"/>
        <v>1997.59</v>
      </c>
      <c r="BC33" s="53"/>
      <c r="BD33" s="56">
        <f>SUM(E33:P33)/12</f>
        <v>24.018333333333334</v>
      </c>
      <c r="BE33" s="56">
        <f>SUM(Q33:AB33)/12</f>
        <v>29.954166666666666</v>
      </c>
      <c r="BF33" s="56">
        <f>SUM(AC33:AN33)/12</f>
        <v>56.766666666666659</v>
      </c>
      <c r="BG33" s="56">
        <f t="shared" si="1"/>
        <v>166.46583333333334</v>
      </c>
    </row>
    <row r="34" spans="1:59" s="15" customFormat="1" ht="12" customHeight="1">
      <c r="A34" s="63" t="s">
        <v>127</v>
      </c>
      <c r="B34" s="63" t="s">
        <v>115</v>
      </c>
      <c r="C34" s="63"/>
      <c r="D34" s="27">
        <v>0</v>
      </c>
      <c r="E34" s="27">
        <v>0</v>
      </c>
      <c r="F34" s="27">
        <v>0</v>
      </c>
      <c r="G34" s="27">
        <v>0</v>
      </c>
      <c r="H34" s="27">
        <v>0</v>
      </c>
      <c r="I34" s="27">
        <v>0</v>
      </c>
      <c r="J34" s="27">
        <v>0</v>
      </c>
      <c r="K34" s="27">
        <v>0</v>
      </c>
      <c r="L34" s="27">
        <v>0</v>
      </c>
      <c r="M34" s="27">
        <v>0</v>
      </c>
      <c r="N34" s="27">
        <v>0</v>
      </c>
      <c r="O34" s="27">
        <v>0</v>
      </c>
      <c r="P34" s="27">
        <v>0</v>
      </c>
      <c r="Q34" s="12">
        <v>0</v>
      </c>
      <c r="R34" s="12">
        <v>0</v>
      </c>
      <c r="S34" s="12">
        <v>0</v>
      </c>
      <c r="T34" s="12">
        <v>0</v>
      </c>
      <c r="U34" s="12">
        <v>0</v>
      </c>
      <c r="V34" s="12">
        <v>0</v>
      </c>
      <c r="W34" s="12">
        <v>40.15</v>
      </c>
      <c r="X34" s="12">
        <v>0</v>
      </c>
      <c r="Y34" s="12">
        <v>1428.34</v>
      </c>
      <c r="Z34" s="12">
        <v>532.41</v>
      </c>
      <c r="AA34" s="12">
        <v>201.03</v>
      </c>
      <c r="AB34" s="12">
        <v>280</v>
      </c>
      <c r="AC34" s="27">
        <v>0</v>
      </c>
      <c r="AD34" s="27">
        <v>0</v>
      </c>
      <c r="AE34" s="27">
        <v>0</v>
      </c>
      <c r="AF34" s="27">
        <v>0</v>
      </c>
      <c r="AG34" s="27">
        <v>0</v>
      </c>
      <c r="AH34" s="27">
        <v>0</v>
      </c>
      <c r="AI34" s="27">
        <v>27</v>
      </c>
      <c r="AJ34" s="27">
        <v>0</v>
      </c>
      <c r="AK34" s="27">
        <v>0</v>
      </c>
      <c r="AL34" s="27">
        <v>0</v>
      </c>
      <c r="AM34" s="27">
        <v>0</v>
      </c>
      <c r="AN34" s="27">
        <v>0</v>
      </c>
      <c r="AO34" s="12">
        <v>0</v>
      </c>
      <c r="AP34" s="12">
        <v>0</v>
      </c>
      <c r="AQ34" s="12">
        <v>0</v>
      </c>
      <c r="AR34" s="12">
        <v>0</v>
      </c>
      <c r="AS34" s="12">
        <v>0</v>
      </c>
      <c r="AT34" s="12">
        <v>0</v>
      </c>
      <c r="AU34" s="12">
        <v>0</v>
      </c>
      <c r="AV34" s="12">
        <v>0</v>
      </c>
      <c r="AW34" s="12">
        <v>0</v>
      </c>
      <c r="AX34" s="12">
        <v>0</v>
      </c>
      <c r="AY34" s="12">
        <v>0</v>
      </c>
      <c r="AZ34" s="41">
        <v>0</v>
      </c>
      <c r="BA34" s="41"/>
      <c r="BB34" s="56">
        <f t="shared" si="0"/>
        <v>0</v>
      </c>
      <c r="BC34" s="53"/>
      <c r="BD34" s="56">
        <f>SUM(E34:P34)/12</f>
        <v>0</v>
      </c>
      <c r="BE34" s="56">
        <f>SUM(Q34:AB34)/12</f>
        <v>206.82750000000001</v>
      </c>
      <c r="BF34" s="56">
        <f>SUM(AC34:AN34)/12</f>
        <v>2.25</v>
      </c>
      <c r="BG34" s="56">
        <f t="shared" si="1"/>
        <v>0</v>
      </c>
    </row>
    <row r="35" spans="1:59" s="15" customFormat="1" ht="12" customHeight="1">
      <c r="A35" s="63" t="s">
        <v>128</v>
      </c>
      <c r="B35" s="63" t="s">
        <v>115</v>
      </c>
      <c r="C35" s="63"/>
      <c r="D35" s="27">
        <v>127.38</v>
      </c>
      <c r="E35" s="27">
        <v>242.62</v>
      </c>
      <c r="F35" s="27">
        <v>0</v>
      </c>
      <c r="G35" s="27">
        <v>121.31</v>
      </c>
      <c r="H35" s="27">
        <v>121.31</v>
      </c>
      <c r="I35" s="27">
        <v>121.31</v>
      </c>
      <c r="J35" s="27">
        <v>0</v>
      </c>
      <c r="K35" s="27">
        <v>575</v>
      </c>
      <c r="L35" s="27">
        <v>124.5</v>
      </c>
      <c r="M35" s="27">
        <v>121.45</v>
      </c>
      <c r="N35" s="27">
        <v>121.45</v>
      </c>
      <c r="O35" s="27">
        <v>121.45</v>
      </c>
      <c r="P35" s="27">
        <v>142.52000000000001</v>
      </c>
      <c r="Q35" s="12">
        <v>242.9</v>
      </c>
      <c r="R35" s="12">
        <v>121.45</v>
      </c>
      <c r="S35" s="12">
        <v>121.45</v>
      </c>
      <c r="T35" s="12">
        <v>121.45</v>
      </c>
      <c r="U35" s="12">
        <v>0</v>
      </c>
      <c r="V35" s="12">
        <v>1800</v>
      </c>
      <c r="W35" s="12">
        <v>0</v>
      </c>
      <c r="X35" s="12">
        <v>0</v>
      </c>
      <c r="Y35" s="12">
        <v>0</v>
      </c>
      <c r="Z35" s="12">
        <v>0</v>
      </c>
      <c r="AA35" s="12">
        <v>0</v>
      </c>
      <c r="AB35" s="12">
        <v>0</v>
      </c>
      <c r="AC35" s="27">
        <v>0</v>
      </c>
      <c r="AD35" s="27">
        <v>0</v>
      </c>
      <c r="AE35" s="27">
        <v>121</v>
      </c>
      <c r="AF35" s="27">
        <v>-34</v>
      </c>
      <c r="AG35" s="27">
        <v>0</v>
      </c>
      <c r="AH35" s="27">
        <v>0</v>
      </c>
      <c r="AI35" s="27">
        <v>1941</v>
      </c>
      <c r="AJ35" s="27">
        <v>0</v>
      </c>
      <c r="AK35" s="27">
        <v>0</v>
      </c>
      <c r="AL35" s="27">
        <v>0</v>
      </c>
      <c r="AM35" s="27">
        <v>0</v>
      </c>
      <c r="AN35" s="27">
        <v>0</v>
      </c>
      <c r="AO35" s="12">
        <v>0</v>
      </c>
      <c r="AP35" s="12">
        <v>0</v>
      </c>
      <c r="AQ35" s="12">
        <v>0</v>
      </c>
      <c r="AR35" s="12">
        <v>0</v>
      </c>
      <c r="AS35" s="12">
        <v>0</v>
      </c>
      <c r="AT35" s="12">
        <v>1950</v>
      </c>
      <c r="AU35" s="12">
        <v>0</v>
      </c>
      <c r="AV35" s="12">
        <v>0</v>
      </c>
      <c r="AW35" s="12">
        <v>0</v>
      </c>
      <c r="AX35" s="12">
        <v>0</v>
      </c>
      <c r="AY35" s="12">
        <v>0</v>
      </c>
      <c r="AZ35" s="41">
        <v>0</v>
      </c>
      <c r="BA35" s="41"/>
      <c r="BB35" s="56">
        <f t="shared" si="0"/>
        <v>1950</v>
      </c>
      <c r="BC35" s="53"/>
      <c r="BD35" s="56">
        <f>SUM(E35:P35)/12</f>
        <v>151.07666666666668</v>
      </c>
      <c r="BE35" s="56">
        <f>SUM(Q35:AB35)/12</f>
        <v>200.60416666666666</v>
      </c>
      <c r="BF35" s="56">
        <f>SUM(AC35:AN35)/12</f>
        <v>169</v>
      </c>
      <c r="BG35" s="56">
        <f t="shared" si="1"/>
        <v>162.5</v>
      </c>
    </row>
    <row r="36" spans="1:59" s="15" customFormat="1" ht="12" customHeight="1">
      <c r="A36" s="63" t="s">
        <v>129</v>
      </c>
      <c r="B36" s="63" t="s">
        <v>115</v>
      </c>
      <c r="C36" s="63"/>
      <c r="D36" s="27">
        <v>0</v>
      </c>
      <c r="E36" s="27">
        <v>0</v>
      </c>
      <c r="F36" s="27">
        <v>0</v>
      </c>
      <c r="G36" s="27">
        <v>0</v>
      </c>
      <c r="H36" s="27">
        <v>0</v>
      </c>
      <c r="I36" s="27">
        <v>0</v>
      </c>
      <c r="J36" s="27">
        <v>0</v>
      </c>
      <c r="K36" s="27">
        <v>0</v>
      </c>
      <c r="L36" s="27">
        <v>0</v>
      </c>
      <c r="M36" s="27">
        <v>0</v>
      </c>
      <c r="N36" s="27">
        <v>0</v>
      </c>
      <c r="O36" s="27">
        <v>0</v>
      </c>
      <c r="P36" s="27">
        <v>0</v>
      </c>
      <c r="Q36" s="12">
        <v>0</v>
      </c>
      <c r="R36" s="12">
        <v>0</v>
      </c>
      <c r="S36" s="12">
        <v>0</v>
      </c>
      <c r="T36" s="12">
        <v>0</v>
      </c>
      <c r="U36" s="12">
        <v>0</v>
      </c>
      <c r="V36" s="12">
        <v>0</v>
      </c>
      <c r="W36" s="12">
        <v>80.459999999999994</v>
      </c>
      <c r="X36" s="12">
        <v>0</v>
      </c>
      <c r="Y36" s="12">
        <v>1673</v>
      </c>
      <c r="Z36" s="12">
        <v>161.91</v>
      </c>
      <c r="AA36" s="12">
        <v>715</v>
      </c>
      <c r="AB36" s="12">
        <v>0</v>
      </c>
      <c r="AC36" s="27">
        <v>0</v>
      </c>
      <c r="AD36" s="27">
        <v>0</v>
      </c>
      <c r="AE36" s="27">
        <v>0</v>
      </c>
      <c r="AF36" s="27">
        <v>0</v>
      </c>
      <c r="AG36" s="27">
        <v>0</v>
      </c>
      <c r="AH36" s="27">
        <v>0</v>
      </c>
      <c r="AI36" s="27">
        <v>0</v>
      </c>
      <c r="AJ36" s="27">
        <v>0</v>
      </c>
      <c r="AK36" s="27">
        <v>0</v>
      </c>
      <c r="AL36" s="27">
        <v>0</v>
      </c>
      <c r="AM36" s="27">
        <v>0</v>
      </c>
      <c r="AN36" s="27">
        <v>0</v>
      </c>
      <c r="AO36" s="12">
        <v>0</v>
      </c>
      <c r="AP36" s="12">
        <v>0</v>
      </c>
      <c r="AQ36" s="12">
        <v>0</v>
      </c>
      <c r="AR36" s="12">
        <v>0</v>
      </c>
      <c r="AS36" s="12">
        <v>0</v>
      </c>
      <c r="AT36" s="12">
        <v>0</v>
      </c>
      <c r="AU36" s="12">
        <v>0</v>
      </c>
      <c r="AV36" s="12">
        <v>0</v>
      </c>
      <c r="AW36" s="12">
        <v>0</v>
      </c>
      <c r="AX36" s="12">
        <v>0</v>
      </c>
      <c r="AY36" s="12">
        <v>0</v>
      </c>
      <c r="AZ36" s="41">
        <v>0</v>
      </c>
      <c r="BA36" s="41"/>
      <c r="BB36" s="56">
        <f t="shared" si="0"/>
        <v>0</v>
      </c>
      <c r="BC36" s="53"/>
      <c r="BD36" s="56">
        <f>SUM(E36:P36)/12</f>
        <v>0</v>
      </c>
      <c r="BE36" s="56">
        <f>SUM(Q36:AB36)/12</f>
        <v>219.19749999999999</v>
      </c>
      <c r="BF36" s="56">
        <f>SUM(AC36:AN36)/12</f>
        <v>0</v>
      </c>
      <c r="BG36" s="56">
        <f t="shared" si="1"/>
        <v>0</v>
      </c>
    </row>
    <row r="37" spans="1:59" s="15" customFormat="1" ht="12" customHeight="1">
      <c r="A37" s="63" t="s">
        <v>130</v>
      </c>
      <c r="B37" s="63" t="s">
        <v>115</v>
      </c>
      <c r="C37" s="63"/>
      <c r="D37" s="27">
        <v>0</v>
      </c>
      <c r="E37" s="27">
        <v>0</v>
      </c>
      <c r="F37" s="27">
        <v>0</v>
      </c>
      <c r="G37" s="27">
        <v>0</v>
      </c>
      <c r="H37" s="27">
        <v>0</v>
      </c>
      <c r="I37" s="27">
        <v>0</v>
      </c>
      <c r="J37" s="27">
        <v>0</v>
      </c>
      <c r="K37" s="27">
        <v>0</v>
      </c>
      <c r="L37" s="27">
        <v>0</v>
      </c>
      <c r="M37" s="27">
        <v>0</v>
      </c>
      <c r="N37" s="27">
        <v>0</v>
      </c>
      <c r="O37" s="27">
        <v>0</v>
      </c>
      <c r="P37" s="27">
        <v>0</v>
      </c>
      <c r="Q37" s="12">
        <v>0</v>
      </c>
      <c r="R37" s="12">
        <v>0</v>
      </c>
      <c r="S37" s="12">
        <v>0</v>
      </c>
      <c r="T37" s="12">
        <v>0</v>
      </c>
      <c r="U37" s="12">
        <v>0</v>
      </c>
      <c r="V37" s="12">
        <v>0</v>
      </c>
      <c r="W37" s="12">
        <v>0</v>
      </c>
      <c r="X37" s="12">
        <v>0</v>
      </c>
      <c r="Y37" s="12">
        <v>0</v>
      </c>
      <c r="Z37" s="12">
        <v>0</v>
      </c>
      <c r="AA37" s="12">
        <v>0</v>
      </c>
      <c r="AB37" s="12">
        <v>0</v>
      </c>
      <c r="AC37" s="27">
        <v>0</v>
      </c>
      <c r="AD37" s="27">
        <v>0</v>
      </c>
      <c r="AE37" s="27">
        <v>0</v>
      </c>
      <c r="AF37" s="27">
        <v>0</v>
      </c>
      <c r="AG37" s="27">
        <v>0</v>
      </c>
      <c r="AH37" s="27">
        <v>0</v>
      </c>
      <c r="AI37" s="27">
        <v>0</v>
      </c>
      <c r="AJ37" s="27">
        <v>0</v>
      </c>
      <c r="AK37" s="27">
        <v>0</v>
      </c>
      <c r="AL37" s="27">
        <v>0</v>
      </c>
      <c r="AM37" s="27">
        <v>0</v>
      </c>
      <c r="AN37" s="27">
        <v>0</v>
      </c>
      <c r="AO37" s="12">
        <v>0</v>
      </c>
      <c r="AP37" s="12">
        <v>0</v>
      </c>
      <c r="AQ37" s="12">
        <v>0</v>
      </c>
      <c r="AR37" s="12">
        <v>0</v>
      </c>
      <c r="AS37" s="12">
        <v>0</v>
      </c>
      <c r="AT37" s="12">
        <v>0</v>
      </c>
      <c r="AU37" s="12">
        <v>0</v>
      </c>
      <c r="AV37" s="12">
        <v>0</v>
      </c>
      <c r="AW37" s="12">
        <v>28.58</v>
      </c>
      <c r="AX37" s="12">
        <v>14</v>
      </c>
      <c r="AY37" s="12">
        <v>14</v>
      </c>
      <c r="AZ37" s="41">
        <v>14</v>
      </c>
      <c r="BA37" s="41"/>
      <c r="BB37" s="56">
        <f t="shared" si="0"/>
        <v>70.58</v>
      </c>
      <c r="BC37" s="53"/>
      <c r="BD37" s="56">
        <f>SUM(E37:P37)/12</f>
        <v>0</v>
      </c>
      <c r="BE37" s="56">
        <f>SUM(Q37:AB37)/12</f>
        <v>0</v>
      </c>
      <c r="BF37" s="56">
        <f>SUM(AC37:AN37)/12</f>
        <v>0</v>
      </c>
      <c r="BG37" s="56">
        <f t="shared" si="1"/>
        <v>5.8816666666666668</v>
      </c>
    </row>
    <row r="38" spans="1:59" s="15" customFormat="1" ht="12" customHeight="1">
      <c r="A38" s="63" t="s">
        <v>131</v>
      </c>
      <c r="B38" s="63" t="s">
        <v>115</v>
      </c>
      <c r="C38" s="63"/>
      <c r="D38" s="27">
        <v>1200</v>
      </c>
      <c r="E38" s="27">
        <v>1200</v>
      </c>
      <c r="F38" s="27">
        <v>1400</v>
      </c>
      <c r="G38" s="27">
        <v>1200</v>
      </c>
      <c r="H38" s="27">
        <v>1200</v>
      </c>
      <c r="I38" s="27">
        <v>1200</v>
      </c>
      <c r="J38" s="27">
        <v>1350</v>
      </c>
      <c r="K38" s="27">
        <v>1350</v>
      </c>
      <c r="L38" s="27">
        <v>1350</v>
      </c>
      <c r="M38" s="27">
        <v>1350</v>
      </c>
      <c r="N38" s="27">
        <v>1350</v>
      </c>
      <c r="O38" s="27">
        <v>1350</v>
      </c>
      <c r="P38" s="27">
        <v>1350</v>
      </c>
      <c r="Q38" s="12">
        <v>1350</v>
      </c>
      <c r="R38" s="12">
        <v>1350</v>
      </c>
      <c r="S38" s="12">
        <v>1350</v>
      </c>
      <c r="T38" s="12">
        <v>1350</v>
      </c>
      <c r="U38" s="12">
        <v>1350</v>
      </c>
      <c r="V38" s="12">
        <v>1450</v>
      </c>
      <c r="W38" s="12">
        <v>1450</v>
      </c>
      <c r="X38" s="12">
        <v>1450</v>
      </c>
      <c r="Y38" s="12">
        <v>1450</v>
      </c>
      <c r="Z38" s="12">
        <v>1450</v>
      </c>
      <c r="AA38" s="12">
        <v>1450</v>
      </c>
      <c r="AB38" s="12">
        <v>1450</v>
      </c>
      <c r="AC38" s="27">
        <v>1450</v>
      </c>
      <c r="AD38" s="27">
        <v>0</v>
      </c>
      <c r="AE38" s="27">
        <v>3993.89</v>
      </c>
      <c r="AF38" s="27">
        <v>2038.97</v>
      </c>
      <c r="AG38" s="27">
        <v>0</v>
      </c>
      <c r="AH38" s="27">
        <v>1995</v>
      </c>
      <c r="AI38" s="27">
        <v>3910</v>
      </c>
      <c r="AJ38" s="27">
        <v>0</v>
      </c>
      <c r="AK38" s="27">
        <v>1955</v>
      </c>
      <c r="AL38" s="27">
        <v>1955</v>
      </c>
      <c r="AM38" s="27">
        <v>1955</v>
      </c>
      <c r="AN38" s="27">
        <v>1955</v>
      </c>
      <c r="AO38" s="12">
        <v>1955</v>
      </c>
      <c r="AP38" s="12">
        <v>1955</v>
      </c>
      <c r="AQ38" s="12">
        <v>3910</v>
      </c>
      <c r="AR38" s="12">
        <v>1955</v>
      </c>
      <c r="AS38" s="12">
        <v>0</v>
      </c>
      <c r="AT38" s="12">
        <v>3910</v>
      </c>
      <c r="AU38" s="12">
        <v>0</v>
      </c>
      <c r="AV38" s="12">
        <v>1955</v>
      </c>
      <c r="AW38" s="12">
        <v>0</v>
      </c>
      <c r="AX38" s="12">
        <v>5865</v>
      </c>
      <c r="AY38" s="12">
        <v>1955</v>
      </c>
      <c r="AZ38" s="41">
        <v>1955</v>
      </c>
      <c r="BA38" s="41"/>
      <c r="BB38" s="56">
        <f t="shared" si="0"/>
        <v>25415</v>
      </c>
      <c r="BC38" s="53"/>
      <c r="BD38" s="56">
        <f>SUM(E38:P38)/12</f>
        <v>1304.1666666666667</v>
      </c>
      <c r="BE38" s="56">
        <f>SUM(Q38:AB38)/12</f>
        <v>1408.3333333333333</v>
      </c>
      <c r="BF38" s="56">
        <f>SUM(AC38:AN38)/12</f>
        <v>1767.3216666666667</v>
      </c>
      <c r="BG38" s="56">
        <f t="shared" si="1"/>
        <v>2117.9166666666665</v>
      </c>
    </row>
    <row r="39" spans="1:59" s="15" customFormat="1" ht="12" customHeight="1">
      <c r="A39" s="63" t="s">
        <v>132</v>
      </c>
      <c r="B39" s="63" t="s">
        <v>115</v>
      </c>
      <c r="C39" s="63"/>
      <c r="D39" s="27">
        <v>27.64</v>
      </c>
      <c r="E39" s="27">
        <v>9.3800000000000008</v>
      </c>
      <c r="F39" s="27">
        <v>17.989999999999998</v>
      </c>
      <c r="G39" s="27">
        <v>17.95</v>
      </c>
      <c r="H39" s="27">
        <v>8.34</v>
      </c>
      <c r="I39" s="27">
        <v>35.369999999999997</v>
      </c>
      <c r="J39" s="27">
        <v>23.61</v>
      </c>
      <c r="K39" s="27">
        <v>5.25</v>
      </c>
      <c r="L39" s="27">
        <v>33.369999999999997</v>
      </c>
      <c r="M39" s="27">
        <v>12.62</v>
      </c>
      <c r="N39" s="27">
        <v>14.09</v>
      </c>
      <c r="O39" s="27">
        <v>0</v>
      </c>
      <c r="P39" s="27">
        <v>17.420000000000002</v>
      </c>
      <c r="Q39" s="12">
        <v>0</v>
      </c>
      <c r="R39" s="12">
        <v>7.26</v>
      </c>
      <c r="S39" s="12">
        <v>10.29</v>
      </c>
      <c r="T39" s="12">
        <v>13.79</v>
      </c>
      <c r="U39" s="12">
        <v>0</v>
      </c>
      <c r="V39" s="12">
        <v>0</v>
      </c>
      <c r="W39" s="12">
        <v>0</v>
      </c>
      <c r="X39" s="12">
        <v>0</v>
      </c>
      <c r="Y39" s="12">
        <v>0</v>
      </c>
      <c r="Z39" s="12">
        <v>25.71</v>
      </c>
      <c r="AA39" s="12">
        <v>0</v>
      </c>
      <c r="AB39" s="12">
        <v>0</v>
      </c>
      <c r="AC39" s="27">
        <v>0</v>
      </c>
      <c r="AD39" s="27">
        <v>14.41</v>
      </c>
      <c r="AE39" s="27">
        <v>0</v>
      </c>
      <c r="AF39" s="27">
        <v>0</v>
      </c>
      <c r="AG39" s="27">
        <v>0</v>
      </c>
      <c r="AH39" s="27">
        <v>0</v>
      </c>
      <c r="AI39" s="27">
        <v>0</v>
      </c>
      <c r="AJ39" s="27">
        <v>0</v>
      </c>
      <c r="AK39" s="27">
        <v>10</v>
      </c>
      <c r="AL39" s="27">
        <v>0</v>
      </c>
      <c r="AM39" s="27">
        <v>-40</v>
      </c>
      <c r="AN39" s="27">
        <v>-40</v>
      </c>
      <c r="AO39" s="12">
        <v>-40</v>
      </c>
      <c r="AP39" s="12">
        <v>-40</v>
      </c>
      <c r="AQ39" s="12">
        <v>0</v>
      </c>
      <c r="AR39" s="12">
        <v>-40</v>
      </c>
      <c r="AS39" s="12">
        <v>-40</v>
      </c>
      <c r="AT39" s="12">
        <v>-40</v>
      </c>
      <c r="AU39" s="12">
        <v>-40</v>
      </c>
      <c r="AV39" s="12">
        <v>-20</v>
      </c>
      <c r="AW39" s="12">
        <v>-10</v>
      </c>
      <c r="AX39" s="12">
        <v>-40</v>
      </c>
      <c r="AY39" s="12">
        <v>-40</v>
      </c>
      <c r="AZ39" s="41">
        <v>0</v>
      </c>
      <c r="BA39" s="41"/>
      <c r="BB39" s="56">
        <f t="shared" si="0"/>
        <v>-350</v>
      </c>
      <c r="BC39" s="53"/>
      <c r="BD39" s="56">
        <f>SUM(E39:P39)/12</f>
        <v>16.282499999999999</v>
      </c>
      <c r="BE39" s="56">
        <f>SUM(Q39:AB39)/12</f>
        <v>4.7541666666666664</v>
      </c>
      <c r="BF39" s="56">
        <f>SUM(AC39:AN39)/12</f>
        <v>-4.6325000000000003</v>
      </c>
      <c r="BG39" s="56">
        <f t="shared" si="1"/>
        <v>-29.166666666666668</v>
      </c>
    </row>
    <row r="40" spans="1:59" s="15" customFormat="1" ht="12" customHeight="1">
      <c r="A40" s="63" t="s">
        <v>133</v>
      </c>
      <c r="B40" s="63" t="s">
        <v>115</v>
      </c>
      <c r="C40" s="63"/>
      <c r="D40" s="27"/>
      <c r="E40" s="27"/>
      <c r="F40" s="27"/>
      <c r="G40" s="27"/>
      <c r="H40" s="27"/>
      <c r="I40" s="27"/>
      <c r="J40" s="27"/>
      <c r="K40" s="27"/>
      <c r="L40" s="27"/>
      <c r="M40" s="27"/>
      <c r="N40" s="27"/>
      <c r="O40" s="27"/>
      <c r="P40" s="27"/>
      <c r="Q40" s="12"/>
      <c r="R40" s="12"/>
      <c r="S40" s="12"/>
      <c r="T40" s="12"/>
      <c r="U40" s="12"/>
      <c r="V40" s="12"/>
      <c r="W40" s="12"/>
      <c r="X40" s="12"/>
      <c r="Y40" s="12"/>
      <c r="Z40" s="12"/>
      <c r="AA40" s="12"/>
      <c r="AB40" s="12"/>
      <c r="AC40" s="27"/>
      <c r="AD40" s="27"/>
      <c r="AE40" s="27"/>
      <c r="AF40" s="27"/>
      <c r="AG40" s="27"/>
      <c r="AH40" s="27"/>
      <c r="AI40" s="27"/>
      <c r="AJ40" s="27"/>
      <c r="AK40" s="27"/>
      <c r="AL40" s="27"/>
      <c r="AM40" s="27"/>
      <c r="AN40" s="27"/>
      <c r="AO40" s="12"/>
      <c r="AP40" s="12"/>
      <c r="AQ40" s="12"/>
      <c r="AR40" s="12"/>
      <c r="AS40" s="12"/>
      <c r="AT40" s="12"/>
      <c r="AU40" s="12"/>
      <c r="AV40" s="12"/>
      <c r="AW40" s="12"/>
      <c r="AX40" s="12"/>
      <c r="AY40" s="12"/>
      <c r="AZ40" s="41"/>
      <c r="BA40" s="41"/>
      <c r="BB40" s="56"/>
      <c r="BC40" s="53"/>
      <c r="BD40" s="56"/>
      <c r="BE40" s="56"/>
      <c r="BF40" s="56"/>
      <c r="BG40" s="56"/>
    </row>
    <row r="41" spans="1:59" s="15" customFormat="1" ht="12" customHeight="1">
      <c r="A41" s="19" t="s">
        <v>115</v>
      </c>
      <c r="B41" s="63" t="s">
        <v>134</v>
      </c>
      <c r="C41" s="63"/>
      <c r="D41" s="27">
        <v>95.39</v>
      </c>
      <c r="E41" s="27">
        <v>114.52</v>
      </c>
      <c r="F41" s="27">
        <v>234.01</v>
      </c>
      <c r="G41" s="27">
        <v>0</v>
      </c>
      <c r="H41" s="27">
        <v>115.13</v>
      </c>
      <c r="I41" s="27">
        <v>43.78</v>
      </c>
      <c r="J41" s="27">
        <v>66.12</v>
      </c>
      <c r="K41" s="27">
        <v>62.2</v>
      </c>
      <c r="L41" s="27">
        <v>297.25</v>
      </c>
      <c r="M41" s="27">
        <v>68.819999999999993</v>
      </c>
      <c r="N41" s="27">
        <v>222.04</v>
      </c>
      <c r="O41" s="27">
        <v>18.98</v>
      </c>
      <c r="P41" s="27">
        <v>161.24</v>
      </c>
      <c r="Q41" s="12">
        <v>74.12</v>
      </c>
      <c r="R41" s="12">
        <v>115.5</v>
      </c>
      <c r="S41" s="12">
        <v>99.46</v>
      </c>
      <c r="T41" s="12">
        <v>99.33</v>
      </c>
      <c r="U41" s="12">
        <v>98.82</v>
      </c>
      <c r="V41" s="12">
        <v>105.39</v>
      </c>
      <c r="W41" s="12">
        <v>72.92</v>
      </c>
      <c r="X41" s="12">
        <v>145.38</v>
      </c>
      <c r="Y41" s="12">
        <v>241.26</v>
      </c>
      <c r="Z41" s="12">
        <v>164.4</v>
      </c>
      <c r="AA41" s="12">
        <v>40.5</v>
      </c>
      <c r="AB41" s="12">
        <v>50.69</v>
      </c>
      <c r="AC41" s="27">
        <v>281.69</v>
      </c>
      <c r="AD41" s="27">
        <v>321.74</v>
      </c>
      <c r="AE41" s="27">
        <v>407.4</v>
      </c>
      <c r="AF41" s="27">
        <v>232.66</v>
      </c>
      <c r="AG41" s="27">
        <v>10.83</v>
      </c>
      <c r="AH41" s="27">
        <v>391.59</v>
      </c>
      <c r="AI41" s="27">
        <v>325.56</v>
      </c>
      <c r="AJ41" s="27">
        <v>229.16</v>
      </c>
      <c r="AK41" s="27">
        <v>353.32</v>
      </c>
      <c r="AL41" s="27">
        <v>325.24</v>
      </c>
      <c r="AM41" s="27">
        <v>137.96</v>
      </c>
      <c r="AN41" s="27">
        <v>129.19999999999999</v>
      </c>
      <c r="AO41" s="12">
        <v>301.02999999999997</v>
      </c>
      <c r="AP41" s="12">
        <v>180.34</v>
      </c>
      <c r="AQ41" s="12">
        <v>0</v>
      </c>
      <c r="AR41" s="12">
        <v>230.6</v>
      </c>
      <c r="AS41" s="12">
        <v>195.03</v>
      </c>
      <c r="AT41" s="12">
        <v>464.78</v>
      </c>
      <c r="AU41" s="12">
        <v>407.66</v>
      </c>
      <c r="AV41" s="12">
        <v>161.80000000000001</v>
      </c>
      <c r="AW41" s="12">
        <v>338.54</v>
      </c>
      <c r="AX41" s="12">
        <v>331.38</v>
      </c>
      <c r="AY41" s="12">
        <v>107.7</v>
      </c>
      <c r="AZ41" s="41">
        <v>56.96</v>
      </c>
      <c r="BA41" s="41"/>
      <c r="BB41" s="56">
        <f t="shared" si="0"/>
        <v>2775.82</v>
      </c>
      <c r="BC41" s="53"/>
      <c r="BD41" s="56">
        <f>SUM(E41:P41)/12</f>
        <v>117.00749999999999</v>
      </c>
      <c r="BE41" s="56">
        <f>SUM(Q41:AB41)/12</f>
        <v>108.98083333333334</v>
      </c>
      <c r="BF41" s="56">
        <f>SUM(AC41:AN41)/12</f>
        <v>262.19583333333327</v>
      </c>
      <c r="BG41" s="56">
        <f t="shared" si="1"/>
        <v>231.31833333333336</v>
      </c>
    </row>
    <row r="42" spans="1:59" s="15" customFormat="1" ht="12" customHeight="1">
      <c r="A42" s="19" t="s">
        <v>115</v>
      </c>
      <c r="B42" s="63" t="s">
        <v>135</v>
      </c>
      <c r="C42" s="63"/>
      <c r="D42" s="27">
        <v>0</v>
      </c>
      <c r="E42" s="27">
        <v>0</v>
      </c>
      <c r="F42" s="27">
        <v>0</v>
      </c>
      <c r="G42" s="27">
        <v>0</v>
      </c>
      <c r="H42" s="27">
        <v>0</v>
      </c>
      <c r="I42" s="27">
        <v>0</v>
      </c>
      <c r="J42" s="27">
        <v>0</v>
      </c>
      <c r="K42" s="27">
        <v>0</v>
      </c>
      <c r="L42" s="27">
        <v>0</v>
      </c>
      <c r="M42" s="27">
        <v>0</v>
      </c>
      <c r="N42" s="27">
        <v>0</v>
      </c>
      <c r="O42" s="27">
        <v>0</v>
      </c>
      <c r="P42" s="27">
        <v>0</v>
      </c>
      <c r="Q42" s="12">
        <v>0</v>
      </c>
      <c r="R42" s="12">
        <v>0</v>
      </c>
      <c r="S42" s="12">
        <v>0</v>
      </c>
      <c r="T42" s="12">
        <v>0</v>
      </c>
      <c r="U42" s="12">
        <v>0</v>
      </c>
      <c r="V42" s="12">
        <v>0</v>
      </c>
      <c r="W42" s="12">
        <v>0</v>
      </c>
      <c r="X42" s="12">
        <v>0</v>
      </c>
      <c r="Y42" s="12">
        <v>0</v>
      </c>
      <c r="Z42" s="12">
        <v>220.06</v>
      </c>
      <c r="AA42" s="12">
        <v>68.44</v>
      </c>
      <c r="AB42" s="12">
        <v>53.44</v>
      </c>
      <c r="AC42" s="27">
        <v>0</v>
      </c>
      <c r="AD42" s="27">
        <v>106.88</v>
      </c>
      <c r="AE42" s="27">
        <v>106.88</v>
      </c>
      <c r="AF42" s="27">
        <v>53.44</v>
      </c>
      <c r="AG42" s="27">
        <v>66.290000000000006</v>
      </c>
      <c r="AH42" s="27">
        <v>0</v>
      </c>
      <c r="AI42" s="27">
        <v>0</v>
      </c>
      <c r="AJ42" s="27">
        <v>66.36</v>
      </c>
      <c r="AK42" s="27">
        <v>174.07</v>
      </c>
      <c r="AL42" s="27">
        <v>0</v>
      </c>
      <c r="AM42" s="27">
        <v>0</v>
      </c>
      <c r="AN42" s="27">
        <v>80.22</v>
      </c>
      <c r="AO42" s="12">
        <v>75.47</v>
      </c>
      <c r="AP42" s="12">
        <v>0</v>
      </c>
      <c r="AQ42" s="12">
        <v>43.41</v>
      </c>
      <c r="AR42" s="12">
        <v>43.41</v>
      </c>
      <c r="AS42" s="12">
        <v>43.41</v>
      </c>
      <c r="AT42" s="12">
        <v>72.709999999999994</v>
      </c>
      <c r="AU42" s="12">
        <v>43.41</v>
      </c>
      <c r="AV42" s="12">
        <v>42.81</v>
      </c>
      <c r="AW42" s="12">
        <v>86.22</v>
      </c>
      <c r="AX42" s="12">
        <v>42.81</v>
      </c>
      <c r="AY42" s="12">
        <v>47.28</v>
      </c>
      <c r="AZ42" s="41">
        <v>47.28</v>
      </c>
      <c r="BA42" s="41"/>
      <c r="BB42" s="56">
        <f t="shared" si="0"/>
        <v>588.21999999999991</v>
      </c>
      <c r="BC42" s="53"/>
      <c r="BD42" s="56">
        <f>SUM(E42:P42)/12</f>
        <v>0</v>
      </c>
      <c r="BE42" s="56">
        <f>SUM(Q42:AB42)/12</f>
        <v>28.495000000000001</v>
      </c>
      <c r="BF42" s="56">
        <f>SUM(AC42:AN42)/12</f>
        <v>54.511666666666677</v>
      </c>
      <c r="BG42" s="56">
        <f t="shared" si="1"/>
        <v>49.018333333333324</v>
      </c>
    </row>
    <row r="43" spans="1:59" s="15" customFormat="1" ht="12" customHeight="1">
      <c r="A43" s="19" t="s">
        <v>115</v>
      </c>
      <c r="B43" s="63" t="s">
        <v>136</v>
      </c>
      <c r="C43" s="63"/>
      <c r="D43" s="27">
        <v>766.14</v>
      </c>
      <c r="E43" s="27">
        <v>0</v>
      </c>
      <c r="F43" s="27">
        <v>6.03</v>
      </c>
      <c r="G43" s="27">
        <v>118.19</v>
      </c>
      <c r="H43" s="27">
        <v>104.69</v>
      </c>
      <c r="I43" s="27">
        <v>64.78</v>
      </c>
      <c r="J43" s="27">
        <v>123.3</v>
      </c>
      <c r="K43" s="27">
        <v>15.45</v>
      </c>
      <c r="L43" s="27">
        <v>590.78</v>
      </c>
      <c r="M43" s="27">
        <v>129.25</v>
      </c>
      <c r="N43" s="27">
        <v>27.04</v>
      </c>
      <c r="O43" s="27">
        <v>24.97</v>
      </c>
      <c r="P43" s="27">
        <v>133.88</v>
      </c>
      <c r="Q43" s="12">
        <v>688.98</v>
      </c>
      <c r="R43" s="12">
        <v>664.75</v>
      </c>
      <c r="S43" s="12">
        <v>22.06</v>
      </c>
      <c r="T43" s="12">
        <v>67.13</v>
      </c>
      <c r="U43" s="12">
        <v>43.47</v>
      </c>
      <c r="V43" s="12">
        <v>104.46</v>
      </c>
      <c r="W43" s="12">
        <v>107.24</v>
      </c>
      <c r="X43" s="12">
        <v>395.13</v>
      </c>
      <c r="Y43" s="12">
        <v>150.29</v>
      </c>
      <c r="Z43" s="12">
        <v>13.94</v>
      </c>
      <c r="AA43" s="12">
        <v>87.25</v>
      </c>
      <c r="AB43" s="12">
        <v>143.34</v>
      </c>
      <c r="AC43" s="27">
        <v>104.4</v>
      </c>
      <c r="AD43" s="27">
        <v>468.88</v>
      </c>
      <c r="AE43" s="27">
        <v>22.2</v>
      </c>
      <c r="AF43" s="27">
        <v>136.19999999999999</v>
      </c>
      <c r="AG43" s="27">
        <v>0</v>
      </c>
      <c r="AH43" s="27">
        <v>181.65</v>
      </c>
      <c r="AI43" s="27">
        <v>224.15</v>
      </c>
      <c r="AJ43" s="27">
        <v>0</v>
      </c>
      <c r="AK43" s="27">
        <v>196.95</v>
      </c>
      <c r="AL43" s="27">
        <v>147.81</v>
      </c>
      <c r="AM43" s="27">
        <v>223.47</v>
      </c>
      <c r="AN43" s="27">
        <v>25.05</v>
      </c>
      <c r="AO43" s="12">
        <v>1067.8399999999999</v>
      </c>
      <c r="AP43" s="12">
        <v>0</v>
      </c>
      <c r="AQ43" s="12">
        <v>0</v>
      </c>
      <c r="AR43" s="12">
        <v>334.85</v>
      </c>
      <c r="AS43" s="12">
        <v>391.3</v>
      </c>
      <c r="AT43" s="12">
        <v>54.6</v>
      </c>
      <c r="AU43" s="12">
        <v>422.78</v>
      </c>
      <c r="AV43" s="12">
        <v>91.4</v>
      </c>
      <c r="AW43" s="12">
        <v>133.1</v>
      </c>
      <c r="AX43" s="12">
        <v>416.53</v>
      </c>
      <c r="AY43" s="12">
        <v>142.5</v>
      </c>
      <c r="AZ43" s="41">
        <v>0</v>
      </c>
      <c r="BA43" s="41"/>
      <c r="BB43" s="56">
        <f t="shared" si="0"/>
        <v>3054.8999999999996</v>
      </c>
      <c r="BC43" s="53"/>
      <c r="BD43" s="56">
        <f>SUM(E43:P43)/12</f>
        <v>111.53000000000002</v>
      </c>
      <c r="BE43" s="56">
        <f>SUM(Q43:AB43)/12</f>
        <v>207.3366666666667</v>
      </c>
      <c r="BF43" s="56">
        <f>SUM(AC43:AN43)/12</f>
        <v>144.22999999999999</v>
      </c>
      <c r="BG43" s="56">
        <f t="shared" si="1"/>
        <v>254.57499999999996</v>
      </c>
    </row>
    <row r="44" spans="1:59" s="15" customFormat="1" ht="12" customHeight="1">
      <c r="A44" s="63" t="s">
        <v>137</v>
      </c>
      <c r="B44" s="63" t="s">
        <v>115</v>
      </c>
      <c r="C44" s="63"/>
      <c r="D44" s="27">
        <v>0</v>
      </c>
      <c r="E44" s="27">
        <v>0</v>
      </c>
      <c r="F44" s="27">
        <v>0</v>
      </c>
      <c r="G44" s="27">
        <v>0</v>
      </c>
      <c r="H44" s="27">
        <v>0</v>
      </c>
      <c r="I44" s="27">
        <v>0</v>
      </c>
      <c r="J44" s="27">
        <v>0</v>
      </c>
      <c r="K44" s="27">
        <v>0</v>
      </c>
      <c r="L44" s="27">
        <v>0</v>
      </c>
      <c r="M44" s="27">
        <v>0</v>
      </c>
      <c r="N44" s="27">
        <v>0</v>
      </c>
      <c r="O44" s="27">
        <v>0</v>
      </c>
      <c r="P44" s="27">
        <v>0</v>
      </c>
      <c r="Q44" s="12">
        <v>100</v>
      </c>
      <c r="R44" s="12">
        <v>-100</v>
      </c>
      <c r="S44" s="12">
        <v>0</v>
      </c>
      <c r="T44" s="12">
        <v>0</v>
      </c>
      <c r="U44" s="12">
        <v>0</v>
      </c>
      <c r="V44" s="12">
        <v>0</v>
      </c>
      <c r="W44" s="12">
        <v>0</v>
      </c>
      <c r="X44" s="12">
        <v>0</v>
      </c>
      <c r="Y44" s="12">
        <v>0</v>
      </c>
      <c r="Z44" s="12">
        <v>0</v>
      </c>
      <c r="AA44" s="12">
        <v>0</v>
      </c>
      <c r="AB44" s="12">
        <v>0</v>
      </c>
      <c r="AC44" s="27">
        <v>0</v>
      </c>
      <c r="AD44" s="27">
        <v>0</v>
      </c>
      <c r="AE44" s="27">
        <v>0</v>
      </c>
      <c r="AF44" s="27">
        <v>0</v>
      </c>
      <c r="AG44" s="27">
        <v>0.34</v>
      </c>
      <c r="AH44" s="27">
        <v>0</v>
      </c>
      <c r="AI44" s="27">
        <v>0</v>
      </c>
      <c r="AJ44" s="27">
        <v>0</v>
      </c>
      <c r="AK44" s="27">
        <v>0</v>
      </c>
      <c r="AL44" s="27">
        <v>0</v>
      </c>
      <c r="AM44" s="27">
        <v>0</v>
      </c>
      <c r="AN44" s="27">
        <v>0</v>
      </c>
      <c r="AO44" s="12">
        <v>0</v>
      </c>
      <c r="AP44" s="12">
        <v>0</v>
      </c>
      <c r="AQ44" s="12">
        <v>0</v>
      </c>
      <c r="AR44" s="12">
        <v>0</v>
      </c>
      <c r="AS44" s="12">
        <v>0</v>
      </c>
      <c r="AT44" s="12">
        <v>-19.760000000000002</v>
      </c>
      <c r="AU44" s="12">
        <v>0</v>
      </c>
      <c r="AV44" s="12">
        <v>0</v>
      </c>
      <c r="AW44" s="12">
        <v>0</v>
      </c>
      <c r="AX44" s="12">
        <v>0</v>
      </c>
      <c r="AY44" s="12">
        <v>0</v>
      </c>
      <c r="AZ44" s="41">
        <v>0</v>
      </c>
      <c r="BA44" s="41"/>
      <c r="BB44" s="56">
        <f t="shared" si="0"/>
        <v>-19.760000000000002</v>
      </c>
      <c r="BC44" s="53"/>
      <c r="BD44" s="56">
        <f>SUM(E44:P44)/12</f>
        <v>0</v>
      </c>
      <c r="BE44" s="56">
        <f>SUM(Q44:AB44)/12</f>
        <v>0</v>
      </c>
      <c r="BF44" s="56">
        <f>SUM(AC44:AN44)/12</f>
        <v>2.8333333333333335E-2</v>
      </c>
      <c r="BG44" s="56">
        <f t="shared" si="1"/>
        <v>-1.6466666666666667</v>
      </c>
    </row>
    <row r="45" spans="1:59" s="15" customFormat="1" ht="12" customHeight="1">
      <c r="A45" s="63" t="s">
        <v>138</v>
      </c>
      <c r="B45" s="63" t="s">
        <v>115</v>
      </c>
      <c r="C45" s="63"/>
      <c r="D45" s="27">
        <v>0</v>
      </c>
      <c r="E45" s="27">
        <v>0</v>
      </c>
      <c r="F45" s="27">
        <v>0</v>
      </c>
      <c r="G45" s="27">
        <v>0</v>
      </c>
      <c r="H45" s="27">
        <v>0</v>
      </c>
      <c r="I45" s="27">
        <v>0</v>
      </c>
      <c r="J45" s="27">
        <v>0</v>
      </c>
      <c r="K45" s="27">
        <v>0</v>
      </c>
      <c r="L45" s="27">
        <v>0</v>
      </c>
      <c r="M45" s="27">
        <v>0</v>
      </c>
      <c r="N45" s="27">
        <v>0</v>
      </c>
      <c r="O45" s="27">
        <v>0</v>
      </c>
      <c r="P45" s="27">
        <v>0</v>
      </c>
      <c r="Q45" s="12">
        <v>0</v>
      </c>
      <c r="R45" s="12">
        <v>0</v>
      </c>
      <c r="S45" s="12">
        <v>0</v>
      </c>
      <c r="T45" s="12">
        <v>0</v>
      </c>
      <c r="U45" s="12">
        <v>0</v>
      </c>
      <c r="V45" s="12">
        <v>0</v>
      </c>
      <c r="W45" s="12">
        <v>0</v>
      </c>
      <c r="X45" s="12">
        <v>0</v>
      </c>
      <c r="Y45" s="12">
        <v>0</v>
      </c>
      <c r="Z45" s="12">
        <v>0</v>
      </c>
      <c r="AA45" s="12">
        <v>0</v>
      </c>
      <c r="AB45" s="12">
        <v>0</v>
      </c>
      <c r="AC45" s="27">
        <v>0</v>
      </c>
      <c r="AD45" s="27">
        <v>0</v>
      </c>
      <c r="AE45" s="27">
        <v>0</v>
      </c>
      <c r="AF45" s="27">
        <v>0</v>
      </c>
      <c r="AG45" s="27">
        <v>0</v>
      </c>
      <c r="AH45" s="27">
        <v>0</v>
      </c>
      <c r="AI45" s="27">
        <v>0</v>
      </c>
      <c r="AJ45" s="27">
        <v>0</v>
      </c>
      <c r="AK45" s="27">
        <v>0</v>
      </c>
      <c r="AL45" s="27">
        <v>0</v>
      </c>
      <c r="AM45" s="27">
        <v>0</v>
      </c>
      <c r="AN45" s="27">
        <v>0</v>
      </c>
      <c r="AO45" s="12">
        <v>0</v>
      </c>
      <c r="AP45" s="12">
        <v>0</v>
      </c>
      <c r="AQ45" s="12">
        <v>0</v>
      </c>
      <c r="AR45" s="12">
        <v>0</v>
      </c>
      <c r="AS45" s="12">
        <v>0</v>
      </c>
      <c r="AT45" s="12">
        <v>0</v>
      </c>
      <c r="AU45" s="12">
        <v>599</v>
      </c>
      <c r="AV45" s="12">
        <v>100</v>
      </c>
      <c r="AW45" s="12">
        <v>-42.29</v>
      </c>
      <c r="AX45" s="12">
        <v>196</v>
      </c>
      <c r="AY45" s="12">
        <v>0</v>
      </c>
      <c r="AZ45" s="41">
        <v>0</v>
      </c>
      <c r="BA45" s="41"/>
      <c r="BB45" s="56">
        <f t="shared" si="0"/>
        <v>852.71</v>
      </c>
      <c r="BC45" s="53"/>
      <c r="BD45" s="56">
        <f>SUM(E45:P45)/12</f>
        <v>0</v>
      </c>
      <c r="BE45" s="56">
        <f>SUM(Q45:AB45)/12</f>
        <v>0</v>
      </c>
      <c r="BF45" s="56">
        <f>SUM(AC45:AN45)/12</f>
        <v>0</v>
      </c>
      <c r="BG45" s="56">
        <f t="shared" si="1"/>
        <v>71.05916666666667</v>
      </c>
    </row>
    <row r="46" spans="1:59" s="15" customFormat="1" ht="12" customHeight="1">
      <c r="A46" s="63" t="s">
        <v>139</v>
      </c>
      <c r="B46" s="63" t="s">
        <v>115</v>
      </c>
      <c r="C46" s="63"/>
      <c r="D46" s="27"/>
      <c r="E46" s="27"/>
      <c r="F46" s="27"/>
      <c r="G46" s="27"/>
      <c r="H46" s="27"/>
      <c r="I46" s="27"/>
      <c r="J46" s="27"/>
      <c r="K46" s="27"/>
      <c r="L46" s="27"/>
      <c r="M46" s="27"/>
      <c r="N46" s="27"/>
      <c r="O46" s="27"/>
      <c r="P46" s="27"/>
      <c r="Q46" s="12"/>
      <c r="R46" s="12"/>
      <c r="S46" s="12"/>
      <c r="T46" s="12"/>
      <c r="U46" s="12"/>
      <c r="V46" s="12"/>
      <c r="W46" s="12"/>
      <c r="X46" s="12"/>
      <c r="Y46" s="12"/>
      <c r="Z46" s="12"/>
      <c r="AA46" s="12"/>
      <c r="AB46" s="12"/>
      <c r="AC46" s="27"/>
      <c r="AD46" s="27"/>
      <c r="AE46" s="27"/>
      <c r="AF46" s="27"/>
      <c r="AG46" s="27"/>
      <c r="AH46" s="27"/>
      <c r="AI46" s="27"/>
      <c r="AJ46" s="27"/>
      <c r="AK46" s="27"/>
      <c r="AL46" s="27"/>
      <c r="AM46" s="27"/>
      <c r="AN46" s="27"/>
      <c r="AO46" s="12"/>
      <c r="AP46" s="12"/>
      <c r="AQ46" s="12"/>
      <c r="AR46" s="12"/>
      <c r="AS46" s="12"/>
      <c r="AT46" s="12"/>
      <c r="AU46" s="12"/>
      <c r="AV46" s="12"/>
      <c r="AW46" s="12"/>
      <c r="AX46" s="12"/>
      <c r="AY46" s="12"/>
      <c r="AZ46" s="41"/>
      <c r="BA46" s="41"/>
      <c r="BB46" s="56"/>
      <c r="BC46" s="53"/>
      <c r="BD46" s="56"/>
      <c r="BE46" s="56"/>
      <c r="BF46" s="56"/>
      <c r="BG46" s="56"/>
    </row>
    <row r="47" spans="1:59" s="15" customFormat="1" ht="12" customHeight="1">
      <c r="A47" s="19" t="s">
        <v>115</v>
      </c>
      <c r="B47" s="63" t="s">
        <v>140</v>
      </c>
      <c r="C47" s="63"/>
      <c r="D47" s="27">
        <v>0</v>
      </c>
      <c r="E47" s="27">
        <v>0</v>
      </c>
      <c r="F47" s="27">
        <v>0</v>
      </c>
      <c r="G47" s="27">
        <v>0</v>
      </c>
      <c r="H47" s="27">
        <v>0</v>
      </c>
      <c r="I47" s="27">
        <v>0</v>
      </c>
      <c r="J47" s="27">
        <v>0</v>
      </c>
      <c r="K47" s="27">
        <v>0</v>
      </c>
      <c r="L47" s="27">
        <v>0</v>
      </c>
      <c r="M47" s="27">
        <v>0</v>
      </c>
      <c r="N47" s="27">
        <v>0</v>
      </c>
      <c r="O47" s="27">
        <v>0</v>
      </c>
      <c r="P47" s="27">
        <v>0</v>
      </c>
      <c r="Q47" s="12">
        <v>0</v>
      </c>
      <c r="R47" s="12">
        <v>0</v>
      </c>
      <c r="S47" s="12">
        <v>0</v>
      </c>
      <c r="T47" s="12">
        <v>0</v>
      </c>
      <c r="U47" s="12">
        <v>0</v>
      </c>
      <c r="V47" s="12">
        <v>0</v>
      </c>
      <c r="W47" s="12">
        <v>0</v>
      </c>
      <c r="X47" s="12">
        <v>0</v>
      </c>
      <c r="Y47" s="12">
        <v>0</v>
      </c>
      <c r="Z47" s="12">
        <v>0</v>
      </c>
      <c r="AA47" s="12">
        <v>0</v>
      </c>
      <c r="AB47" s="12">
        <v>0</v>
      </c>
      <c r="AC47" s="27">
        <v>0</v>
      </c>
      <c r="AD47" s="27">
        <v>0</v>
      </c>
      <c r="AE47" s="27">
        <v>0</v>
      </c>
      <c r="AF47" s="27">
        <v>0</v>
      </c>
      <c r="AG47" s="27">
        <v>0</v>
      </c>
      <c r="AH47" s="27">
        <v>250</v>
      </c>
      <c r="AI47" s="27">
        <v>500</v>
      </c>
      <c r="AJ47" s="27">
        <v>0</v>
      </c>
      <c r="AK47" s="27">
        <v>150</v>
      </c>
      <c r="AL47" s="27">
        <v>150</v>
      </c>
      <c r="AM47" s="27">
        <v>150</v>
      </c>
      <c r="AN47" s="27">
        <v>150</v>
      </c>
      <c r="AO47" s="12">
        <v>150</v>
      </c>
      <c r="AP47" s="12">
        <v>150</v>
      </c>
      <c r="AQ47" s="12">
        <v>300</v>
      </c>
      <c r="AR47" s="12">
        <v>150</v>
      </c>
      <c r="AS47" s="12">
        <v>0</v>
      </c>
      <c r="AT47" s="12">
        <v>300</v>
      </c>
      <c r="AU47" s="12">
        <v>0</v>
      </c>
      <c r="AV47" s="12">
        <v>150</v>
      </c>
      <c r="AW47" s="12">
        <v>0</v>
      </c>
      <c r="AX47" s="12">
        <v>150</v>
      </c>
      <c r="AY47" s="12">
        <v>600</v>
      </c>
      <c r="AZ47" s="41">
        <v>0</v>
      </c>
      <c r="BA47" s="41"/>
      <c r="BB47" s="56">
        <f t="shared" si="0"/>
        <v>1950</v>
      </c>
      <c r="BC47" s="53"/>
      <c r="BD47" s="56">
        <f>SUM(E47:P47)/12</f>
        <v>0</v>
      </c>
      <c r="BE47" s="56">
        <f>SUM(Q47:AB47)/12</f>
        <v>0</v>
      </c>
      <c r="BF47" s="56">
        <f>SUM(AC47:AN47)/12</f>
        <v>112.5</v>
      </c>
      <c r="BG47" s="56">
        <f t="shared" si="1"/>
        <v>162.5</v>
      </c>
    </row>
    <row r="48" spans="1:59" s="15" customFormat="1" ht="12" customHeight="1">
      <c r="A48" s="19" t="s">
        <v>115</v>
      </c>
      <c r="B48" s="63" t="s">
        <v>141</v>
      </c>
      <c r="C48" s="63"/>
      <c r="D48" s="27">
        <v>42.21</v>
      </c>
      <c r="E48" s="27">
        <v>58.01</v>
      </c>
      <c r="F48" s="27">
        <v>0</v>
      </c>
      <c r="G48" s="27">
        <v>51.91</v>
      </c>
      <c r="H48" s="27">
        <v>76.510000000000005</v>
      </c>
      <c r="I48" s="27">
        <v>64.959999999999994</v>
      </c>
      <c r="J48" s="27">
        <v>74.28</v>
      </c>
      <c r="K48" s="27">
        <v>93.56</v>
      </c>
      <c r="L48" s="27">
        <v>84.91</v>
      </c>
      <c r="M48" s="27">
        <v>0</v>
      </c>
      <c r="N48" s="27">
        <v>180.88</v>
      </c>
      <c r="O48" s="27">
        <v>85.24</v>
      </c>
      <c r="P48" s="27">
        <v>167.51</v>
      </c>
      <c r="Q48" s="12">
        <v>62.15</v>
      </c>
      <c r="R48" s="12">
        <v>78.260000000000005</v>
      </c>
      <c r="S48" s="12">
        <v>75.77</v>
      </c>
      <c r="T48" s="12">
        <v>81.239999999999995</v>
      </c>
      <c r="U48" s="12">
        <v>55.35</v>
      </c>
      <c r="V48" s="12">
        <v>77.22</v>
      </c>
      <c r="W48" s="12">
        <v>82.42</v>
      </c>
      <c r="X48" s="12">
        <v>75.92</v>
      </c>
      <c r="Y48" s="12">
        <v>73.09</v>
      </c>
      <c r="Z48" s="12">
        <v>78.86</v>
      </c>
      <c r="AA48" s="12">
        <v>75.95</v>
      </c>
      <c r="AB48" s="12">
        <v>73.19</v>
      </c>
      <c r="AC48" s="27">
        <v>41.32</v>
      </c>
      <c r="AD48" s="27">
        <v>56.41</v>
      </c>
      <c r="AE48" s="27">
        <v>51.66</v>
      </c>
      <c r="AF48" s="27">
        <v>85.37</v>
      </c>
      <c r="AG48" s="27">
        <v>0</v>
      </c>
      <c r="AH48" s="27">
        <v>56.13</v>
      </c>
      <c r="AI48" s="27">
        <v>160.01</v>
      </c>
      <c r="AJ48" s="27">
        <v>74.290000000000006</v>
      </c>
      <c r="AK48" s="27">
        <v>76.599999999999994</v>
      </c>
      <c r="AL48" s="27">
        <v>83.66</v>
      </c>
      <c r="AM48" s="27">
        <v>85.34</v>
      </c>
      <c r="AN48" s="27">
        <v>69.569999999999993</v>
      </c>
      <c r="AO48" s="12">
        <v>66.17</v>
      </c>
      <c r="AP48" s="12">
        <v>76.14</v>
      </c>
      <c r="AQ48" s="12">
        <v>86.89</v>
      </c>
      <c r="AR48" s="12">
        <v>78.17</v>
      </c>
      <c r="AS48" s="12">
        <v>72.14</v>
      </c>
      <c r="AT48" s="12">
        <v>102.95</v>
      </c>
      <c r="AU48" s="12">
        <v>89.88</v>
      </c>
      <c r="AV48" s="12">
        <v>85.71</v>
      </c>
      <c r="AW48" s="12">
        <v>76.61</v>
      </c>
      <c r="AX48" s="12">
        <v>86.34</v>
      </c>
      <c r="AY48" s="12">
        <v>88.51</v>
      </c>
      <c r="AZ48" s="41">
        <v>77.790000000000006</v>
      </c>
      <c r="BA48" s="41"/>
      <c r="BB48" s="56">
        <f t="shared" si="0"/>
        <v>987.3</v>
      </c>
      <c r="BC48" s="53"/>
      <c r="BD48" s="56">
        <f>SUM(E48:P48)/12</f>
        <v>78.147499999999994</v>
      </c>
      <c r="BE48" s="56">
        <f>SUM(Q48:AB48)/12</f>
        <v>74.118333333333339</v>
      </c>
      <c r="BF48" s="56">
        <f>SUM(AC48:AN48)/12</f>
        <v>70.029999999999987</v>
      </c>
      <c r="BG48" s="56">
        <f t="shared" si="1"/>
        <v>82.274999999999991</v>
      </c>
    </row>
    <row r="49" spans="1:59" s="15" customFormat="1" ht="12" customHeight="1">
      <c r="A49" s="19" t="s">
        <v>115</v>
      </c>
      <c r="B49" s="63" t="s">
        <v>142</v>
      </c>
      <c r="C49" s="63"/>
      <c r="D49" s="27">
        <v>118.06</v>
      </c>
      <c r="E49" s="27">
        <v>118.06</v>
      </c>
      <c r="F49" s="27">
        <v>119.83</v>
      </c>
      <c r="G49" s="27">
        <v>118.06</v>
      </c>
      <c r="H49" s="27">
        <v>118.06</v>
      </c>
      <c r="I49" s="27">
        <v>0</v>
      </c>
      <c r="J49" s="27">
        <v>237.89</v>
      </c>
      <c r="K49" s="27">
        <v>118.06</v>
      </c>
      <c r="L49" s="27">
        <v>124.9</v>
      </c>
      <c r="M49" s="27">
        <v>124.9</v>
      </c>
      <c r="N49" s="27">
        <v>124.9</v>
      </c>
      <c r="O49" s="27">
        <v>124.9</v>
      </c>
      <c r="P49" s="27">
        <v>124.9</v>
      </c>
      <c r="Q49" s="12">
        <v>124.9</v>
      </c>
      <c r="R49" s="12">
        <v>124.9</v>
      </c>
      <c r="S49" s="12">
        <v>124.9</v>
      </c>
      <c r="T49" s="12">
        <v>124.9</v>
      </c>
      <c r="U49" s="12">
        <v>125.09</v>
      </c>
      <c r="V49" s="12">
        <v>125.85</v>
      </c>
      <c r="W49" s="12">
        <v>125.85</v>
      </c>
      <c r="X49" s="12">
        <v>132.15</v>
      </c>
      <c r="Y49" s="12">
        <v>132.15</v>
      </c>
      <c r="Z49" s="12">
        <v>132.15</v>
      </c>
      <c r="AA49" s="12">
        <v>132.15</v>
      </c>
      <c r="AB49" s="12">
        <v>132.15</v>
      </c>
      <c r="AC49" s="27">
        <v>132.15</v>
      </c>
      <c r="AD49" s="27">
        <v>132.15</v>
      </c>
      <c r="AE49" s="27">
        <v>132.15</v>
      </c>
      <c r="AF49" s="27">
        <v>147.1</v>
      </c>
      <c r="AG49" s="27">
        <v>0</v>
      </c>
      <c r="AH49" s="27">
        <v>0</v>
      </c>
      <c r="AI49" s="27">
        <v>0</v>
      </c>
      <c r="AJ49" s="27">
        <v>0</v>
      </c>
      <c r="AK49" s="27">
        <v>0</v>
      </c>
      <c r="AL49" s="27">
        <v>0</v>
      </c>
      <c r="AM49" s="27">
        <v>0</v>
      </c>
      <c r="AN49" s="27">
        <v>0</v>
      </c>
      <c r="AO49" s="12">
        <v>0</v>
      </c>
      <c r="AP49" s="12">
        <v>0</v>
      </c>
      <c r="AQ49" s="12">
        <v>0</v>
      </c>
      <c r="AR49" s="12">
        <v>0</v>
      </c>
      <c r="AS49" s="12">
        <v>0</v>
      </c>
      <c r="AT49" s="12">
        <v>0</v>
      </c>
      <c r="AU49" s="12">
        <v>0</v>
      </c>
      <c r="AV49" s="12">
        <v>0</v>
      </c>
      <c r="AW49" s="12">
        <v>0</v>
      </c>
      <c r="AX49" s="12">
        <v>0</v>
      </c>
      <c r="AY49" s="12">
        <v>0</v>
      </c>
      <c r="AZ49" s="41">
        <v>0</v>
      </c>
      <c r="BA49" s="41"/>
      <c r="BB49" s="56">
        <f t="shared" si="0"/>
        <v>0</v>
      </c>
      <c r="BC49" s="53"/>
      <c r="BD49" s="56">
        <f>SUM(E49:P49)/12</f>
        <v>121.20500000000003</v>
      </c>
      <c r="BE49" s="56">
        <f>SUM(Q49:AB49)/12</f>
        <v>128.09500000000003</v>
      </c>
      <c r="BF49" s="56">
        <f>SUM(AC49:AN49)/12</f>
        <v>45.295833333333341</v>
      </c>
      <c r="BG49" s="56">
        <f t="shared" si="1"/>
        <v>0</v>
      </c>
    </row>
    <row r="50" spans="1:59" s="15" customFormat="1" ht="12" customHeight="1">
      <c r="A50" s="19" t="s">
        <v>115</v>
      </c>
      <c r="B50" s="63" t="s">
        <v>143</v>
      </c>
      <c r="C50" s="63"/>
      <c r="D50" s="27">
        <v>0</v>
      </c>
      <c r="E50" s="27">
        <v>0</v>
      </c>
      <c r="F50" s="27">
        <v>75.319999999999993</v>
      </c>
      <c r="G50" s="27">
        <v>0</v>
      </c>
      <c r="H50" s="27">
        <v>0</v>
      </c>
      <c r="I50" s="27">
        <v>0</v>
      </c>
      <c r="J50" s="27">
        <v>0</v>
      </c>
      <c r="K50" s="27">
        <v>0</v>
      </c>
      <c r="L50" s="27">
        <v>0</v>
      </c>
      <c r="M50" s="27">
        <v>0</v>
      </c>
      <c r="N50" s="27">
        <v>162.96</v>
      </c>
      <c r="O50" s="27">
        <v>0</v>
      </c>
      <c r="P50" s="27">
        <v>160</v>
      </c>
      <c r="Q50" s="12">
        <v>0</v>
      </c>
      <c r="R50" s="12">
        <v>0</v>
      </c>
      <c r="S50" s="12">
        <v>160</v>
      </c>
      <c r="T50" s="12">
        <v>160</v>
      </c>
      <c r="U50" s="12">
        <v>0</v>
      </c>
      <c r="V50" s="12">
        <v>0</v>
      </c>
      <c r="W50" s="12">
        <v>21.79</v>
      </c>
      <c r="X50" s="12">
        <v>0</v>
      </c>
      <c r="Y50" s="12">
        <v>37.21</v>
      </c>
      <c r="Z50" s="12">
        <v>25.43</v>
      </c>
      <c r="AA50" s="12">
        <v>0</v>
      </c>
      <c r="AB50" s="12">
        <v>25.43</v>
      </c>
      <c r="AC50" s="27">
        <v>0</v>
      </c>
      <c r="AD50" s="27">
        <v>0</v>
      </c>
      <c r="AE50" s="27">
        <v>35.479999999999997</v>
      </c>
      <c r="AF50" s="27">
        <v>0</v>
      </c>
      <c r="AG50" s="27">
        <v>0</v>
      </c>
      <c r="AH50" s="27">
        <v>0</v>
      </c>
      <c r="AI50" s="27">
        <v>0</v>
      </c>
      <c r="AJ50" s="27">
        <v>0</v>
      </c>
      <c r="AK50" s="27">
        <v>0</v>
      </c>
      <c r="AL50" s="27">
        <v>0</v>
      </c>
      <c r="AM50" s="27">
        <v>0</v>
      </c>
      <c r="AN50" s="27">
        <v>0</v>
      </c>
      <c r="AO50" s="12">
        <v>0</v>
      </c>
      <c r="AP50" s="12">
        <v>0</v>
      </c>
      <c r="AQ50" s="12">
        <v>0</v>
      </c>
      <c r="AR50" s="12">
        <v>0</v>
      </c>
      <c r="AS50" s="12">
        <v>0</v>
      </c>
      <c r="AT50" s="12">
        <v>0</v>
      </c>
      <c r="AU50" s="12">
        <v>0</v>
      </c>
      <c r="AV50" s="12">
        <v>0</v>
      </c>
      <c r="AW50" s="12">
        <v>0</v>
      </c>
      <c r="AX50" s="12">
        <v>0</v>
      </c>
      <c r="AY50" s="12">
        <v>0</v>
      </c>
      <c r="AZ50" s="41">
        <v>0</v>
      </c>
      <c r="BA50" s="41"/>
      <c r="BB50" s="56">
        <f t="shared" si="0"/>
        <v>0</v>
      </c>
      <c r="BC50" s="53"/>
      <c r="BD50" s="56">
        <f>SUM(E50:P50)/12</f>
        <v>33.19</v>
      </c>
      <c r="BE50" s="56">
        <f>SUM(Q50:AB50)/12</f>
        <v>35.821666666666665</v>
      </c>
      <c r="BF50" s="56">
        <f>SUM(AC50:AN50)/12</f>
        <v>2.9566666666666666</v>
      </c>
      <c r="BG50" s="56">
        <f t="shared" si="1"/>
        <v>0</v>
      </c>
    </row>
    <row r="51" spans="1:59" s="15" customFormat="1" ht="12" customHeight="1">
      <c r="A51" s="63" t="s">
        <v>144</v>
      </c>
      <c r="B51" s="63" t="s">
        <v>115</v>
      </c>
      <c r="C51" s="63"/>
      <c r="D51" s="27">
        <v>75.72</v>
      </c>
      <c r="E51" s="27">
        <v>0</v>
      </c>
      <c r="F51" s="27">
        <v>145.44</v>
      </c>
      <c r="G51" s="27">
        <v>0</v>
      </c>
      <c r="H51" s="27">
        <v>111.5</v>
      </c>
      <c r="I51" s="27">
        <v>233.77</v>
      </c>
      <c r="J51" s="27">
        <v>0</v>
      </c>
      <c r="K51" s="27">
        <v>68.150000000000006</v>
      </c>
      <c r="L51" s="27">
        <v>12</v>
      </c>
      <c r="M51" s="27">
        <v>112.29</v>
      </c>
      <c r="N51" s="27">
        <v>129.26</v>
      </c>
      <c r="O51" s="27">
        <v>434.35</v>
      </c>
      <c r="P51" s="27">
        <v>482.72</v>
      </c>
      <c r="Q51" s="12">
        <v>173.81</v>
      </c>
      <c r="R51" s="12">
        <v>171.92</v>
      </c>
      <c r="S51" s="12">
        <v>180.32</v>
      </c>
      <c r="T51" s="12">
        <v>0</v>
      </c>
      <c r="U51" s="12">
        <v>0</v>
      </c>
      <c r="V51" s="12">
        <v>411.17</v>
      </c>
      <c r="W51" s="12">
        <v>313.56</v>
      </c>
      <c r="X51" s="12">
        <v>69.64</v>
      </c>
      <c r="Y51" s="12">
        <v>21.96</v>
      </c>
      <c r="Z51" s="12">
        <v>152.21</v>
      </c>
      <c r="AA51" s="12">
        <v>71.400000000000006</v>
      </c>
      <c r="AB51" s="12">
        <v>318.38</v>
      </c>
      <c r="AC51" s="27">
        <v>28.86</v>
      </c>
      <c r="AD51" s="27">
        <v>342.29</v>
      </c>
      <c r="AE51" s="27">
        <v>112.14</v>
      </c>
      <c r="AF51" s="27">
        <v>222</v>
      </c>
      <c r="AG51" s="27">
        <v>57.87</v>
      </c>
      <c r="AH51" s="27">
        <v>348.7</v>
      </c>
      <c r="AI51" s="27">
        <v>470.31</v>
      </c>
      <c r="AJ51" s="27">
        <v>139.27000000000001</v>
      </c>
      <c r="AK51" s="27">
        <v>556.49</v>
      </c>
      <c r="AL51" s="27">
        <v>248.58</v>
      </c>
      <c r="AM51" s="27">
        <v>331.85</v>
      </c>
      <c r="AN51" s="27">
        <v>771.76</v>
      </c>
      <c r="AO51" s="12">
        <v>501.9</v>
      </c>
      <c r="AP51" s="12">
        <v>438.07</v>
      </c>
      <c r="AQ51" s="12">
        <v>969.08</v>
      </c>
      <c r="AR51" s="12">
        <v>292.64999999999998</v>
      </c>
      <c r="AS51" s="12">
        <v>730.78</v>
      </c>
      <c r="AT51" s="12">
        <v>241.64</v>
      </c>
      <c r="AU51" s="12">
        <v>154.74</v>
      </c>
      <c r="AV51" s="12">
        <v>252</v>
      </c>
      <c r="AW51" s="12">
        <v>457.13</v>
      </c>
      <c r="AX51" s="12">
        <v>251.32</v>
      </c>
      <c r="AY51" s="12">
        <v>579.30999999999995</v>
      </c>
      <c r="AZ51" s="41">
        <v>404.59</v>
      </c>
      <c r="BA51" s="41"/>
      <c r="BB51" s="56">
        <f t="shared" si="0"/>
        <v>5273.2100000000009</v>
      </c>
      <c r="BC51" s="53"/>
      <c r="BD51" s="56">
        <f>SUM(E51:P51)/12</f>
        <v>144.12333333333333</v>
      </c>
      <c r="BE51" s="56">
        <f>SUM(Q51:AB51)/12</f>
        <v>157.03083333333336</v>
      </c>
      <c r="BF51" s="56">
        <f>SUM(AC51:AN51)/12</f>
        <v>302.51</v>
      </c>
      <c r="BG51" s="56">
        <f t="shared" si="1"/>
        <v>439.43416666666673</v>
      </c>
    </row>
    <row r="52" spans="1:59" s="15" customFormat="1" ht="12" customHeight="1">
      <c r="A52" s="63" t="s">
        <v>145</v>
      </c>
      <c r="B52" s="63" t="s">
        <v>115</v>
      </c>
      <c r="C52" s="63"/>
      <c r="D52" s="27">
        <v>0</v>
      </c>
      <c r="E52" s="27">
        <v>0</v>
      </c>
      <c r="F52" s="27">
        <v>0</v>
      </c>
      <c r="G52" s="27">
        <v>0</v>
      </c>
      <c r="H52" s="27">
        <v>0</v>
      </c>
      <c r="I52" s="27">
        <v>0</v>
      </c>
      <c r="J52" s="27">
        <v>0</v>
      </c>
      <c r="K52" s="27">
        <v>0</v>
      </c>
      <c r="L52" s="27">
        <v>0</v>
      </c>
      <c r="M52" s="27">
        <v>0</v>
      </c>
      <c r="N52" s="27">
        <v>0</v>
      </c>
      <c r="O52" s="27">
        <v>0</v>
      </c>
      <c r="P52" s="27">
        <v>0</v>
      </c>
      <c r="Q52" s="12">
        <v>0</v>
      </c>
      <c r="R52" s="12">
        <v>0</v>
      </c>
      <c r="S52" s="12">
        <v>0</v>
      </c>
      <c r="T52" s="12">
        <v>0</v>
      </c>
      <c r="U52" s="12">
        <v>0</v>
      </c>
      <c r="V52" s="12">
        <v>0</v>
      </c>
      <c r="W52" s="12">
        <v>0</v>
      </c>
      <c r="X52" s="12">
        <v>0</v>
      </c>
      <c r="Y52" s="12">
        <v>0</v>
      </c>
      <c r="Z52" s="12">
        <v>0</v>
      </c>
      <c r="AA52" s="12">
        <v>0</v>
      </c>
      <c r="AB52" s="12">
        <v>0</v>
      </c>
      <c r="AC52" s="27">
        <v>0</v>
      </c>
      <c r="AD52" s="27">
        <v>0</v>
      </c>
      <c r="AE52" s="27">
        <v>0</v>
      </c>
      <c r="AF52" s="27">
        <v>0</v>
      </c>
      <c r="AG52" s="27">
        <v>0</v>
      </c>
      <c r="AH52" s="27">
        <v>0</v>
      </c>
      <c r="AI52" s="27">
        <v>0</v>
      </c>
      <c r="AJ52" s="27">
        <v>0</v>
      </c>
      <c r="AK52" s="27">
        <v>0</v>
      </c>
      <c r="AL52" s="27">
        <v>0</v>
      </c>
      <c r="AM52" s="27">
        <v>0</v>
      </c>
      <c r="AN52" s="27">
        <v>0</v>
      </c>
      <c r="AO52" s="12">
        <v>0</v>
      </c>
      <c r="AP52" s="12">
        <v>0</v>
      </c>
      <c r="AQ52" s="12">
        <v>0</v>
      </c>
      <c r="AR52" s="12">
        <v>0</v>
      </c>
      <c r="AS52" s="12">
        <v>60.44</v>
      </c>
      <c r="AT52" s="12">
        <v>0</v>
      </c>
      <c r="AU52" s="12">
        <v>0</v>
      </c>
      <c r="AV52" s="12">
        <v>0</v>
      </c>
      <c r="AW52" s="12">
        <v>0</v>
      </c>
      <c r="AX52" s="12">
        <v>11.62</v>
      </c>
      <c r="AY52" s="12">
        <v>0</v>
      </c>
      <c r="AZ52" s="41">
        <v>0</v>
      </c>
      <c r="BA52" s="41"/>
      <c r="BB52" s="56">
        <f t="shared" si="0"/>
        <v>72.06</v>
      </c>
      <c r="BC52" s="53"/>
      <c r="BD52" s="56">
        <f>SUM(E52:P52)/12</f>
        <v>0</v>
      </c>
      <c r="BE52" s="56">
        <f>SUM(Q52:AB52)/12</f>
        <v>0</v>
      </c>
      <c r="BF52" s="56">
        <f>SUM(AC52:AN52)/12</f>
        <v>0</v>
      </c>
      <c r="BG52" s="56">
        <f t="shared" si="1"/>
        <v>6.0049999999999999</v>
      </c>
    </row>
    <row r="53" spans="1:59" s="20" customFormat="1" ht="12" customHeight="1">
      <c r="A53" s="64" t="s">
        <v>146</v>
      </c>
      <c r="B53" s="64" t="s">
        <v>115</v>
      </c>
      <c r="C53" s="64"/>
      <c r="D53" s="28">
        <v>2452.54</v>
      </c>
      <c r="E53" s="28">
        <v>1875.94</v>
      </c>
      <c r="F53" s="28">
        <v>2089.71</v>
      </c>
      <c r="G53" s="28">
        <v>1910.04</v>
      </c>
      <c r="H53" s="28">
        <v>1923.33</v>
      </c>
      <c r="I53" s="28">
        <v>1860.73</v>
      </c>
      <c r="J53" s="28">
        <v>2004.84</v>
      </c>
      <c r="K53" s="28">
        <v>2343.59</v>
      </c>
      <c r="L53" s="28">
        <v>2679.15</v>
      </c>
      <c r="M53" s="28">
        <v>1985.02</v>
      </c>
      <c r="N53" s="28">
        <v>2392.0100000000002</v>
      </c>
      <c r="O53" s="28">
        <v>2228.27</v>
      </c>
      <c r="P53" s="28">
        <v>2873.12</v>
      </c>
      <c r="Q53" s="16">
        <v>3175.05</v>
      </c>
      <c r="R53" s="16">
        <v>2679.6</v>
      </c>
      <c r="S53" s="16">
        <v>2284.3000000000002</v>
      </c>
      <c r="T53" s="16">
        <v>2212.33</v>
      </c>
      <c r="U53" s="16">
        <v>1817.44</v>
      </c>
      <c r="V53" s="16">
        <v>4227.96</v>
      </c>
      <c r="W53" s="16">
        <v>2433.96</v>
      </c>
      <c r="X53" s="16">
        <v>2883.05</v>
      </c>
      <c r="Y53" s="16">
        <v>5326.91</v>
      </c>
      <c r="Z53" s="16">
        <v>4122.99</v>
      </c>
      <c r="AA53" s="16">
        <v>3211.74</v>
      </c>
      <c r="AB53" s="16">
        <v>2797.41</v>
      </c>
      <c r="AC53" s="28">
        <v>4747.72</v>
      </c>
      <c r="AD53" s="28">
        <v>11004.17</v>
      </c>
      <c r="AE53" s="28">
        <v>12006.52</v>
      </c>
      <c r="AF53" s="28">
        <v>6440.08</v>
      </c>
      <c r="AG53" s="28">
        <v>-1010.41</v>
      </c>
      <c r="AH53" s="28">
        <v>4247.8100000000004</v>
      </c>
      <c r="AI53" s="28">
        <v>7668.19</v>
      </c>
      <c r="AJ53" s="28">
        <v>727.42</v>
      </c>
      <c r="AK53" s="28">
        <v>3614.78</v>
      </c>
      <c r="AL53" s="28">
        <v>3174.23</v>
      </c>
      <c r="AM53" s="28">
        <v>2986.63</v>
      </c>
      <c r="AN53" s="28">
        <v>3298.62</v>
      </c>
      <c r="AO53" s="16">
        <v>4502.12</v>
      </c>
      <c r="AP53" s="16">
        <v>3011.89</v>
      </c>
      <c r="AQ53" s="16">
        <v>5492.64</v>
      </c>
      <c r="AR53" s="16">
        <v>2953.53</v>
      </c>
      <c r="AS53" s="16">
        <v>1546.16</v>
      </c>
      <c r="AT53" s="16">
        <v>7652.01</v>
      </c>
      <c r="AU53" s="16">
        <v>1849.5</v>
      </c>
      <c r="AV53" s="16">
        <v>3102.44</v>
      </c>
      <c r="AW53" s="16">
        <v>1504.1</v>
      </c>
      <c r="AX53" s="16">
        <v>10920.01</v>
      </c>
      <c r="AY53" s="16">
        <v>3704.4</v>
      </c>
      <c r="AZ53" s="42">
        <v>4742.8500000000004</v>
      </c>
      <c r="BA53" s="42"/>
      <c r="BB53" s="56">
        <f t="shared" si="0"/>
        <v>50981.65</v>
      </c>
      <c r="BC53" s="53"/>
      <c r="BD53" s="56">
        <f>SUM(E53:P53)/12</f>
        <v>2180.4791666666665</v>
      </c>
      <c r="BE53" s="56">
        <f>SUM(Q53:AB53)/12</f>
        <v>3097.7283333333326</v>
      </c>
      <c r="BF53" s="56">
        <f>SUM(AC53:AN53)/12</f>
        <v>4908.8133333333326</v>
      </c>
      <c r="BG53" s="56">
        <f t="shared" si="1"/>
        <v>4248.4708333333338</v>
      </c>
    </row>
    <row r="54" spans="1:59" s="20" customFormat="1" ht="12" customHeight="1">
      <c r="A54" s="64" t="s">
        <v>54</v>
      </c>
      <c r="B54" s="64" t="s">
        <v>115</v>
      </c>
      <c r="C54" s="64"/>
      <c r="D54" s="31">
        <v>-98.6</v>
      </c>
      <c r="E54" s="31">
        <v>-0.85</v>
      </c>
      <c r="F54" s="31">
        <v>570.30999999999995</v>
      </c>
      <c r="G54" s="31">
        <v>709.96</v>
      </c>
      <c r="H54" s="31">
        <v>680.97</v>
      </c>
      <c r="I54" s="31">
        <v>1633.52</v>
      </c>
      <c r="J54" s="31">
        <v>1191.3699999999999</v>
      </c>
      <c r="K54" s="31">
        <v>-58.67</v>
      </c>
      <c r="L54" s="31">
        <v>889.55</v>
      </c>
      <c r="M54" s="31">
        <v>1763.2</v>
      </c>
      <c r="N54" s="31">
        <v>198.6</v>
      </c>
      <c r="O54" s="31">
        <v>1631.43</v>
      </c>
      <c r="P54" s="31">
        <v>-207.92</v>
      </c>
      <c r="Q54" s="21">
        <v>-349.26</v>
      </c>
      <c r="R54" s="21">
        <v>-29.26</v>
      </c>
      <c r="S54" s="21">
        <v>394.58</v>
      </c>
      <c r="T54" s="21">
        <v>2720.18</v>
      </c>
      <c r="U54" s="21">
        <v>1992.23</v>
      </c>
      <c r="V54" s="21">
        <v>-847.97</v>
      </c>
      <c r="W54" s="21">
        <v>1191.1600000000001</v>
      </c>
      <c r="X54" s="21">
        <v>2974.42</v>
      </c>
      <c r="Y54" s="21">
        <v>-1344.27</v>
      </c>
      <c r="Z54" s="21">
        <v>23075.68</v>
      </c>
      <c r="AA54" s="21">
        <v>2986.14</v>
      </c>
      <c r="AB54" s="21">
        <v>6541.17</v>
      </c>
      <c r="AC54" s="31">
        <v>6145.09</v>
      </c>
      <c r="AD54" s="31">
        <v>-8087.09</v>
      </c>
      <c r="AE54" s="31">
        <v>-7396.49</v>
      </c>
      <c r="AF54" s="31">
        <v>-1443.25</v>
      </c>
      <c r="AG54" s="31">
        <v>-510.37</v>
      </c>
      <c r="AH54" s="31">
        <v>495.27</v>
      </c>
      <c r="AI54" s="31">
        <v>-2578.96</v>
      </c>
      <c r="AJ54" s="31">
        <v>4122.42</v>
      </c>
      <c r="AK54" s="31">
        <v>143.78</v>
      </c>
      <c r="AL54" s="31">
        <v>-152.65</v>
      </c>
      <c r="AM54" s="31">
        <v>-196.93</v>
      </c>
      <c r="AN54" s="31">
        <v>-343.96</v>
      </c>
      <c r="AO54" s="21">
        <v>-289.45999999999998</v>
      </c>
      <c r="AP54" s="21">
        <v>1129.73</v>
      </c>
      <c r="AQ54" s="21">
        <v>-1771.62</v>
      </c>
      <c r="AR54" s="21">
        <v>-69.569999999999993</v>
      </c>
      <c r="AS54" s="21">
        <v>3104.86</v>
      </c>
      <c r="AT54" s="21">
        <v>-4122.8599999999997</v>
      </c>
      <c r="AU54" s="21">
        <v>2120.8000000000002</v>
      </c>
      <c r="AV54" s="21">
        <v>-591.6</v>
      </c>
      <c r="AW54" s="21">
        <v>2167.6799999999998</v>
      </c>
      <c r="AX54" s="21">
        <v>-7829.79</v>
      </c>
      <c r="AY54" s="21">
        <v>-62.51</v>
      </c>
      <c r="AZ54" s="21">
        <v>-669.42</v>
      </c>
      <c r="BA54" s="21"/>
      <c r="BB54" s="56">
        <f t="shared" si="0"/>
        <v>-6883.7599999999993</v>
      </c>
      <c r="BC54" s="53"/>
      <c r="BD54" s="56">
        <f>SUM(E54:P54)/12</f>
        <v>750.12249999999995</v>
      </c>
      <c r="BE54" s="56">
        <f>SUM(Q54:AB54)/12</f>
        <v>3275.3999999999996</v>
      </c>
      <c r="BF54" s="56">
        <f>SUM(AC54:AN54)/12</f>
        <v>-816.92833333333317</v>
      </c>
      <c r="BG54" s="56">
        <f t="shared" si="1"/>
        <v>-573.64666666666665</v>
      </c>
    </row>
    <row r="55" spans="1:59" ht="12" customHeight="1">
      <c r="D55" s="29"/>
      <c r="E55" s="29"/>
      <c r="F55" s="29"/>
      <c r="G55" s="29"/>
      <c r="H55" s="29"/>
      <c r="I55" s="29"/>
      <c r="J55" s="29"/>
      <c r="K55" s="29"/>
      <c r="L55" s="29"/>
      <c r="M55" s="29"/>
      <c r="N55" s="29"/>
      <c r="O55" s="29"/>
      <c r="P55" s="29"/>
      <c r="Q55" s="48"/>
      <c r="R55" s="48"/>
      <c r="S55" s="48"/>
      <c r="T55" s="48"/>
      <c r="U55" s="48"/>
      <c r="V55" s="48"/>
      <c r="W55" s="48"/>
      <c r="X55" s="48"/>
      <c r="Y55" s="48"/>
      <c r="Z55" s="48"/>
      <c r="AA55" s="48"/>
      <c r="AB55" s="48"/>
      <c r="AC55" s="29"/>
      <c r="AD55" s="29"/>
      <c r="AE55" s="29"/>
      <c r="AF55" s="29"/>
      <c r="AG55" s="29"/>
      <c r="AH55" s="29"/>
      <c r="AI55" s="29"/>
      <c r="AJ55" s="29"/>
      <c r="AK55" s="29"/>
      <c r="AL55" s="29"/>
      <c r="AM55" s="29"/>
      <c r="AN55" s="29"/>
      <c r="AO55" s="48"/>
      <c r="AP55" s="48"/>
      <c r="AQ55" s="48"/>
      <c r="AR55" s="48"/>
      <c r="AS55" s="48"/>
      <c r="AT55" s="48"/>
      <c r="AU55" s="48"/>
      <c r="AV55" s="48"/>
      <c r="AW55" s="48"/>
      <c r="AX55" s="48"/>
      <c r="AY55" s="48"/>
      <c r="AZ55" s="48"/>
      <c r="BA55" s="49"/>
    </row>
    <row r="57" spans="1:59" s="8" customFormat="1" ht="12" customHeight="1">
      <c r="A57" s="66" t="s">
        <v>147</v>
      </c>
      <c r="B57" s="66"/>
      <c r="C57" s="66"/>
      <c r="D57" s="32">
        <v>37620</v>
      </c>
      <c r="E57" s="32">
        <v>37651</v>
      </c>
      <c r="F57" s="32">
        <v>37679</v>
      </c>
      <c r="G57" s="32">
        <v>37710</v>
      </c>
      <c r="H57" s="32">
        <v>37740</v>
      </c>
      <c r="I57" s="32">
        <v>37771</v>
      </c>
      <c r="J57" s="32">
        <v>37801</v>
      </c>
      <c r="K57" s="32">
        <v>37832</v>
      </c>
      <c r="L57" s="32">
        <v>37863</v>
      </c>
      <c r="M57" s="32">
        <v>37893</v>
      </c>
      <c r="N57" s="32">
        <v>37924</v>
      </c>
      <c r="O57" s="32">
        <v>37954</v>
      </c>
      <c r="P57" s="32">
        <v>37985</v>
      </c>
      <c r="Q57" s="7">
        <v>38016</v>
      </c>
      <c r="R57" s="7">
        <v>38045</v>
      </c>
      <c r="S57" s="7">
        <v>38076</v>
      </c>
      <c r="T57" s="7">
        <v>38106</v>
      </c>
      <c r="U57" s="7">
        <v>38137</v>
      </c>
      <c r="V57" s="7">
        <v>38167</v>
      </c>
      <c r="W57" s="7">
        <v>38198</v>
      </c>
      <c r="X57" s="7">
        <v>38229</v>
      </c>
      <c r="Y57" s="7">
        <v>38259</v>
      </c>
      <c r="Z57" s="7">
        <v>38290</v>
      </c>
      <c r="AA57" s="7">
        <v>38320</v>
      </c>
      <c r="AB57" s="7">
        <v>38351</v>
      </c>
      <c r="AC57" s="32">
        <v>38382</v>
      </c>
      <c r="AD57" s="32">
        <v>38410</v>
      </c>
      <c r="AE57" s="32">
        <v>38441</v>
      </c>
      <c r="AF57" s="32">
        <v>38471</v>
      </c>
      <c r="AG57" s="32">
        <v>38502</v>
      </c>
      <c r="AH57" s="32">
        <v>38532</v>
      </c>
      <c r="AI57" s="32">
        <v>38563</v>
      </c>
      <c r="AJ57" s="32">
        <v>38594</v>
      </c>
      <c r="AK57" s="32">
        <v>38624</v>
      </c>
      <c r="AL57" s="32">
        <v>38655</v>
      </c>
      <c r="AM57" s="32">
        <v>38685</v>
      </c>
      <c r="AN57" s="33" t="s">
        <v>84</v>
      </c>
      <c r="AO57" s="9">
        <v>38747</v>
      </c>
      <c r="AP57" s="9">
        <v>38775</v>
      </c>
      <c r="AQ57" s="7">
        <v>38805</v>
      </c>
      <c r="AR57" s="7">
        <v>38836</v>
      </c>
      <c r="AS57" s="7">
        <v>38866</v>
      </c>
      <c r="AT57" s="7">
        <v>38897</v>
      </c>
      <c r="AU57" s="7">
        <v>38927</v>
      </c>
      <c r="AV57" s="7">
        <v>38958</v>
      </c>
      <c r="AW57" s="7">
        <v>38989</v>
      </c>
      <c r="AX57" s="7">
        <v>39019</v>
      </c>
      <c r="AY57" s="7">
        <v>39050</v>
      </c>
      <c r="AZ57" s="7">
        <v>39081</v>
      </c>
      <c r="BA57" s="7"/>
      <c r="BB57" s="58"/>
      <c r="BC57" s="54"/>
      <c r="BD57" s="58"/>
      <c r="BE57" s="58"/>
      <c r="BF57" s="58"/>
      <c r="BG57" s="58"/>
    </row>
    <row r="58" spans="1:59" s="10" customFormat="1" ht="12" customHeight="1">
      <c r="A58" s="2"/>
      <c r="B58" s="2"/>
      <c r="C58" s="2"/>
      <c r="D58" s="34"/>
      <c r="E58" s="35"/>
      <c r="F58" s="35"/>
      <c r="G58" s="35"/>
      <c r="H58" s="35"/>
      <c r="I58" s="35"/>
      <c r="J58" s="35"/>
      <c r="K58" s="35"/>
      <c r="L58" s="35"/>
      <c r="M58" s="35"/>
      <c r="N58" s="35"/>
      <c r="O58" s="35"/>
      <c r="P58" s="35"/>
      <c r="AC58" s="35"/>
      <c r="AD58" s="35"/>
      <c r="AE58" s="35"/>
      <c r="AF58" s="35"/>
      <c r="AG58" s="35"/>
      <c r="AH58" s="35"/>
      <c r="AI58" s="35"/>
      <c r="AJ58" s="35"/>
      <c r="AK58" s="35"/>
      <c r="AL58" s="35"/>
      <c r="AM58" s="35"/>
      <c r="AN58" s="35"/>
      <c r="AO58" s="2"/>
      <c r="AP58" s="2"/>
      <c r="AZ58" s="44"/>
      <c r="BA58" s="44"/>
      <c r="BB58" s="59"/>
      <c r="BC58" s="50"/>
      <c r="BD58" s="59"/>
      <c r="BE58" s="59"/>
      <c r="BF58" s="59"/>
      <c r="BG58" s="59"/>
    </row>
    <row r="59" spans="1:59" s="10" customFormat="1" ht="12" customHeight="1">
      <c r="A59" s="11" t="s">
        <v>114</v>
      </c>
      <c r="B59" s="11" t="s">
        <v>114</v>
      </c>
      <c r="C59" s="11" t="s">
        <v>125</v>
      </c>
      <c r="D59" s="34"/>
      <c r="E59" s="35"/>
      <c r="F59" s="35"/>
      <c r="G59" s="35"/>
      <c r="H59" s="35"/>
      <c r="I59" s="35"/>
      <c r="J59" s="35"/>
      <c r="K59" s="35"/>
      <c r="L59" s="35"/>
      <c r="M59" s="35"/>
      <c r="N59" s="35"/>
      <c r="O59" s="35"/>
      <c r="P59" s="35"/>
      <c r="AC59" s="35"/>
      <c r="AD59" s="35"/>
      <c r="AE59" s="35"/>
      <c r="AF59" s="35"/>
      <c r="AG59" s="35"/>
      <c r="AH59" s="35"/>
      <c r="AI59" s="35"/>
      <c r="AJ59" s="35"/>
      <c r="AK59" s="35"/>
      <c r="AL59" s="35"/>
      <c r="AM59" s="35"/>
      <c r="AN59" s="35"/>
      <c r="AO59" s="2"/>
      <c r="AP59" s="2"/>
      <c r="AZ59" s="44"/>
      <c r="BA59" s="44"/>
      <c r="BB59" s="59"/>
      <c r="BC59" s="50"/>
      <c r="BD59" s="59"/>
      <c r="BE59" s="59"/>
      <c r="BF59" s="59"/>
      <c r="BG59" s="59"/>
    </row>
    <row r="60" spans="1:59" s="10" customFormat="1" ht="12" customHeight="1">
      <c r="A60" s="70" t="s">
        <v>86</v>
      </c>
      <c r="B60" s="70" t="s">
        <v>115</v>
      </c>
      <c r="C60" s="70" t="s">
        <v>115</v>
      </c>
      <c r="D60" s="36" t="s">
        <v>115</v>
      </c>
      <c r="E60" s="36" t="s">
        <v>115</v>
      </c>
      <c r="F60" s="36" t="s">
        <v>115</v>
      </c>
      <c r="G60" s="36" t="s">
        <v>115</v>
      </c>
      <c r="H60" s="36" t="s">
        <v>115</v>
      </c>
      <c r="I60" s="36" t="s">
        <v>115</v>
      </c>
      <c r="J60" s="36" t="s">
        <v>115</v>
      </c>
      <c r="K60" s="36" t="s">
        <v>115</v>
      </c>
      <c r="L60" s="36" t="s">
        <v>115</v>
      </c>
      <c r="M60" s="36" t="s">
        <v>115</v>
      </c>
      <c r="N60" s="36" t="s">
        <v>115</v>
      </c>
      <c r="O60" s="36" t="s">
        <v>115</v>
      </c>
      <c r="P60" s="36" t="s">
        <v>115</v>
      </c>
      <c r="Q60" s="11" t="s">
        <v>115</v>
      </c>
      <c r="R60" s="11" t="s">
        <v>115</v>
      </c>
      <c r="S60" s="11" t="s">
        <v>115</v>
      </c>
      <c r="T60" s="11" t="s">
        <v>115</v>
      </c>
      <c r="U60" s="11" t="s">
        <v>115</v>
      </c>
      <c r="V60" s="11" t="s">
        <v>115</v>
      </c>
      <c r="W60" s="11" t="s">
        <v>115</v>
      </c>
      <c r="X60" s="11" t="s">
        <v>115</v>
      </c>
      <c r="Y60" s="11" t="s">
        <v>115</v>
      </c>
      <c r="Z60" s="11" t="s">
        <v>115</v>
      </c>
      <c r="AA60" s="11" t="s">
        <v>115</v>
      </c>
      <c r="AB60" s="11" t="s">
        <v>115</v>
      </c>
      <c r="AC60" s="36" t="s">
        <v>115</v>
      </c>
      <c r="AD60" s="36" t="s">
        <v>115</v>
      </c>
      <c r="AE60" s="36" t="s">
        <v>115</v>
      </c>
      <c r="AF60" s="36" t="s">
        <v>115</v>
      </c>
      <c r="AG60" s="36" t="s">
        <v>115</v>
      </c>
      <c r="AH60" s="36" t="s">
        <v>115</v>
      </c>
      <c r="AI60" s="36" t="s">
        <v>115</v>
      </c>
      <c r="AJ60" s="36" t="s">
        <v>115</v>
      </c>
      <c r="AK60" s="36" t="s">
        <v>115</v>
      </c>
      <c r="AL60" s="36" t="s">
        <v>115</v>
      </c>
      <c r="AM60" s="36" t="s">
        <v>115</v>
      </c>
      <c r="AN60" s="36" t="s">
        <v>115</v>
      </c>
      <c r="AO60" s="11" t="s">
        <v>115</v>
      </c>
      <c r="AP60" s="11" t="s">
        <v>115</v>
      </c>
      <c r="AQ60" s="11" t="s">
        <v>115</v>
      </c>
      <c r="AR60" s="11" t="s">
        <v>115</v>
      </c>
      <c r="AS60" s="11" t="s">
        <v>115</v>
      </c>
      <c r="AT60" s="11" t="s">
        <v>115</v>
      </c>
      <c r="AU60" s="11" t="s">
        <v>115</v>
      </c>
      <c r="AV60" s="11" t="s">
        <v>115</v>
      </c>
      <c r="AW60" s="11" t="s">
        <v>115</v>
      </c>
      <c r="AX60" s="11" t="s">
        <v>115</v>
      </c>
      <c r="AY60" s="11" t="s">
        <v>115</v>
      </c>
      <c r="AZ60" s="45" t="s">
        <v>116</v>
      </c>
      <c r="BA60" s="45"/>
      <c r="BB60" s="59"/>
      <c r="BC60" s="50"/>
      <c r="BD60" s="59"/>
      <c r="BE60" s="59"/>
      <c r="BF60" s="59"/>
      <c r="BG60" s="59"/>
    </row>
    <row r="61" spans="1:59" s="14" customFormat="1" ht="12" customHeight="1">
      <c r="A61" s="64" t="s">
        <v>87</v>
      </c>
      <c r="B61" s="64"/>
      <c r="C61" s="64" t="s">
        <v>115</v>
      </c>
      <c r="D61" s="27"/>
      <c r="E61" s="27"/>
      <c r="F61" s="27"/>
      <c r="G61" s="27"/>
      <c r="H61" s="27"/>
      <c r="I61" s="27"/>
      <c r="J61" s="27"/>
      <c r="K61" s="27"/>
      <c r="L61" s="27"/>
      <c r="M61" s="27"/>
      <c r="N61" s="27"/>
      <c r="O61" s="27"/>
      <c r="P61" s="27"/>
      <c r="Q61" s="12"/>
      <c r="R61" s="12"/>
      <c r="S61" s="12"/>
      <c r="T61" s="12"/>
      <c r="U61" s="12"/>
      <c r="V61" s="12"/>
      <c r="W61" s="12"/>
      <c r="X61" s="12"/>
      <c r="Y61" s="12"/>
      <c r="Z61" s="12"/>
      <c r="AA61" s="12"/>
      <c r="AB61" s="12"/>
      <c r="AC61" s="27"/>
      <c r="AD61" s="27"/>
      <c r="AE61" s="27"/>
      <c r="AF61" s="27"/>
      <c r="AG61" s="27"/>
      <c r="AH61" s="27"/>
      <c r="AI61" s="27"/>
      <c r="AJ61" s="27"/>
      <c r="AK61" s="27"/>
      <c r="AL61" s="27"/>
      <c r="AM61" s="27"/>
      <c r="AN61" s="27"/>
      <c r="AO61" s="12"/>
      <c r="AP61" s="12"/>
      <c r="AQ61" s="12"/>
      <c r="AR61" s="12"/>
      <c r="AS61" s="12"/>
      <c r="AT61" s="12"/>
      <c r="AU61" s="12"/>
      <c r="AV61" s="12"/>
      <c r="AW61" s="12"/>
      <c r="AX61" s="12"/>
      <c r="AY61" s="12"/>
      <c r="AZ61" s="46"/>
      <c r="BA61" s="46"/>
      <c r="BB61" s="60"/>
      <c r="BC61" s="51"/>
      <c r="BD61" s="60"/>
      <c r="BE61" s="60"/>
      <c r="BF61" s="60"/>
      <c r="BG61" s="61" t="s">
        <v>115</v>
      </c>
    </row>
    <row r="62" spans="1:59" s="14" customFormat="1" ht="12" customHeight="1">
      <c r="A62" s="13" t="s">
        <v>115</v>
      </c>
      <c r="B62" s="63" t="s">
        <v>88</v>
      </c>
      <c r="C62" s="63"/>
      <c r="D62" s="27">
        <v>4200</v>
      </c>
      <c r="E62" s="27">
        <v>4200</v>
      </c>
      <c r="F62" s="27">
        <v>4200</v>
      </c>
      <c r="G62" s="27">
        <v>4200</v>
      </c>
      <c r="H62" s="27">
        <v>4200</v>
      </c>
      <c r="I62" s="27">
        <v>4200</v>
      </c>
      <c r="J62" s="27">
        <v>4200</v>
      </c>
      <c r="K62" s="27">
        <v>4200</v>
      </c>
      <c r="L62" s="27">
        <v>4200</v>
      </c>
      <c r="M62" s="27">
        <v>4200</v>
      </c>
      <c r="N62" s="27">
        <v>4200</v>
      </c>
      <c r="O62" s="27">
        <v>4200</v>
      </c>
      <c r="P62" s="27">
        <v>4200</v>
      </c>
      <c r="Q62" s="12">
        <v>4200</v>
      </c>
      <c r="R62" s="12">
        <v>4200</v>
      </c>
      <c r="S62" s="12">
        <v>4200</v>
      </c>
      <c r="T62" s="12">
        <v>4200</v>
      </c>
      <c r="U62" s="12">
        <v>4200</v>
      </c>
      <c r="V62" s="12">
        <v>4200</v>
      </c>
      <c r="W62" s="12">
        <v>4200</v>
      </c>
      <c r="X62" s="12">
        <v>4200</v>
      </c>
      <c r="Y62" s="12">
        <v>4200</v>
      </c>
      <c r="Z62" s="12">
        <v>4200</v>
      </c>
      <c r="AA62" s="12">
        <v>4200</v>
      </c>
      <c r="AB62" s="12">
        <v>4200</v>
      </c>
      <c r="AC62" s="27">
        <v>4200</v>
      </c>
      <c r="AD62" s="27">
        <v>4200</v>
      </c>
      <c r="AE62" s="27">
        <v>0</v>
      </c>
      <c r="AF62" s="27">
        <v>0</v>
      </c>
      <c r="AG62" s="27">
        <v>0</v>
      </c>
      <c r="AH62" s="27">
        <v>0</v>
      </c>
      <c r="AI62" s="27">
        <v>0</v>
      </c>
      <c r="AJ62" s="27">
        <v>0</v>
      </c>
      <c r="AK62" s="27">
        <v>0</v>
      </c>
      <c r="AL62" s="27">
        <v>0</v>
      </c>
      <c r="AM62" s="27">
        <v>0</v>
      </c>
      <c r="AN62" s="27">
        <v>0</v>
      </c>
      <c r="AO62" s="12">
        <v>0</v>
      </c>
      <c r="AP62" s="12">
        <v>0</v>
      </c>
      <c r="AQ62" s="12">
        <v>0</v>
      </c>
      <c r="AR62" s="12">
        <v>0</v>
      </c>
      <c r="AS62" s="12">
        <v>0</v>
      </c>
      <c r="AT62" s="12">
        <v>0</v>
      </c>
      <c r="AU62" s="12">
        <v>0</v>
      </c>
      <c r="AV62" s="12">
        <v>0</v>
      </c>
      <c r="AW62" s="12">
        <v>0</v>
      </c>
      <c r="AX62" s="12">
        <v>0</v>
      </c>
      <c r="AY62" s="12">
        <v>0</v>
      </c>
      <c r="AZ62" s="46">
        <v>0</v>
      </c>
      <c r="BA62" s="46"/>
      <c r="BB62" s="60"/>
      <c r="BC62" s="51"/>
      <c r="BD62" s="60"/>
      <c r="BE62" s="60"/>
      <c r="BF62" s="60"/>
      <c r="BG62" s="61" t="s">
        <v>115</v>
      </c>
    </row>
    <row r="63" spans="1:59" s="14" customFormat="1" ht="12" customHeight="1">
      <c r="A63" s="13" t="s">
        <v>115</v>
      </c>
      <c r="B63" s="63" t="s">
        <v>89</v>
      </c>
      <c r="C63" s="63" t="s">
        <v>115</v>
      </c>
      <c r="D63" s="27">
        <v>0</v>
      </c>
      <c r="E63" s="27">
        <v>0</v>
      </c>
      <c r="F63" s="27">
        <v>0</v>
      </c>
      <c r="G63" s="27">
        <v>0</v>
      </c>
      <c r="H63" s="27">
        <v>0</v>
      </c>
      <c r="I63" s="27">
        <v>0</v>
      </c>
      <c r="J63" s="27">
        <v>0</v>
      </c>
      <c r="K63" s="27">
        <v>0</v>
      </c>
      <c r="L63" s="27">
        <v>0</v>
      </c>
      <c r="M63" s="27">
        <v>0</v>
      </c>
      <c r="N63" s="27">
        <v>0</v>
      </c>
      <c r="O63" s="27">
        <v>0</v>
      </c>
      <c r="P63" s="27">
        <v>0</v>
      </c>
      <c r="Q63" s="12">
        <v>0</v>
      </c>
      <c r="R63" s="12">
        <v>0</v>
      </c>
      <c r="S63" s="12">
        <v>0</v>
      </c>
      <c r="T63" s="12">
        <v>0</v>
      </c>
      <c r="U63" s="12">
        <v>0</v>
      </c>
      <c r="V63" s="12">
        <v>0</v>
      </c>
      <c r="W63" s="12">
        <v>0</v>
      </c>
      <c r="X63" s="12">
        <v>0</v>
      </c>
      <c r="Y63" s="12">
        <v>0</v>
      </c>
      <c r="Z63" s="12">
        <v>5865</v>
      </c>
      <c r="AA63" s="12">
        <v>5865</v>
      </c>
      <c r="AB63" s="12">
        <v>5865</v>
      </c>
      <c r="AC63" s="27">
        <v>5865</v>
      </c>
      <c r="AD63" s="27">
        <v>5865</v>
      </c>
      <c r="AE63" s="27">
        <v>5865</v>
      </c>
      <c r="AF63" s="27">
        <v>5865</v>
      </c>
      <c r="AG63" s="27">
        <v>5865</v>
      </c>
      <c r="AH63" s="27">
        <v>5865</v>
      </c>
      <c r="AI63" s="27">
        <v>5865</v>
      </c>
      <c r="AJ63" s="27">
        <v>5865</v>
      </c>
      <c r="AK63" s="27">
        <v>5865</v>
      </c>
      <c r="AL63" s="27">
        <v>5865</v>
      </c>
      <c r="AM63" s="27">
        <v>5865</v>
      </c>
      <c r="AN63" s="27">
        <v>5865</v>
      </c>
      <c r="AO63" s="12">
        <v>5865</v>
      </c>
      <c r="AP63" s="12">
        <v>5865</v>
      </c>
      <c r="AQ63" s="12">
        <v>5865</v>
      </c>
      <c r="AR63" s="12">
        <v>5865</v>
      </c>
      <c r="AS63" s="12">
        <v>5865</v>
      </c>
      <c r="AT63" s="12">
        <v>5865</v>
      </c>
      <c r="AU63" s="12">
        <v>5865</v>
      </c>
      <c r="AV63" s="12">
        <v>5865</v>
      </c>
      <c r="AW63" s="12">
        <v>5865</v>
      </c>
      <c r="AX63" s="12">
        <v>5865</v>
      </c>
      <c r="AY63" s="12">
        <v>5865</v>
      </c>
      <c r="AZ63" s="46">
        <v>5865</v>
      </c>
      <c r="BA63" s="46"/>
      <c r="BB63" s="60"/>
      <c r="BC63" s="51"/>
      <c r="BD63" s="60"/>
      <c r="BE63" s="60"/>
      <c r="BF63" s="60"/>
      <c r="BG63" s="61" t="s">
        <v>115</v>
      </c>
    </row>
    <row r="64" spans="1:59" s="14" customFormat="1" ht="12" customHeight="1">
      <c r="A64" s="13" t="s">
        <v>115</v>
      </c>
      <c r="B64" s="63" t="s">
        <v>90</v>
      </c>
      <c r="C64" s="63" t="s">
        <v>115</v>
      </c>
      <c r="D64" s="27">
        <v>0</v>
      </c>
      <c r="E64" s="27">
        <v>0</v>
      </c>
      <c r="F64" s="27">
        <v>0</v>
      </c>
      <c r="G64" s="27">
        <v>0</v>
      </c>
      <c r="H64" s="27">
        <v>0</v>
      </c>
      <c r="I64" s="27">
        <v>0</v>
      </c>
      <c r="J64" s="27">
        <v>0</v>
      </c>
      <c r="K64" s="27">
        <v>0</v>
      </c>
      <c r="L64" s="27">
        <v>0</v>
      </c>
      <c r="M64" s="27">
        <v>0</v>
      </c>
      <c r="N64" s="27">
        <v>0</v>
      </c>
      <c r="O64" s="27">
        <v>0</v>
      </c>
      <c r="P64" s="27">
        <v>0</v>
      </c>
      <c r="Q64" s="12">
        <v>0</v>
      </c>
      <c r="R64" s="12">
        <v>0</v>
      </c>
      <c r="S64" s="12">
        <v>0</v>
      </c>
      <c r="T64" s="12">
        <v>0</v>
      </c>
      <c r="U64" s="12">
        <v>0</v>
      </c>
      <c r="V64" s="12">
        <v>0</v>
      </c>
      <c r="W64" s="12">
        <v>0</v>
      </c>
      <c r="X64" s="12">
        <v>0</v>
      </c>
      <c r="Y64" s="12">
        <v>0</v>
      </c>
      <c r="Z64" s="12">
        <v>0</v>
      </c>
      <c r="AA64" s="12">
        <v>0</v>
      </c>
      <c r="AB64" s="12">
        <v>0</v>
      </c>
      <c r="AC64" s="27">
        <v>0</v>
      </c>
      <c r="AD64" s="27">
        <v>0</v>
      </c>
      <c r="AE64" s="27">
        <v>0</v>
      </c>
      <c r="AF64" s="27">
        <v>0</v>
      </c>
      <c r="AG64" s="27">
        <v>0</v>
      </c>
      <c r="AH64" s="27">
        <v>0</v>
      </c>
      <c r="AI64" s="27">
        <v>0</v>
      </c>
      <c r="AJ64" s="27">
        <v>0</v>
      </c>
      <c r="AK64" s="27">
        <v>138</v>
      </c>
      <c r="AL64" s="27">
        <v>138</v>
      </c>
      <c r="AM64" s="27">
        <v>138</v>
      </c>
      <c r="AN64" s="27">
        <v>138</v>
      </c>
      <c r="AO64" s="12">
        <v>138</v>
      </c>
      <c r="AP64" s="12">
        <v>138</v>
      </c>
      <c r="AQ64" s="12">
        <v>138</v>
      </c>
      <c r="AR64" s="12">
        <v>138</v>
      </c>
      <c r="AS64" s="12">
        <v>138</v>
      </c>
      <c r="AT64" s="12">
        <v>138</v>
      </c>
      <c r="AU64" s="12">
        <v>138</v>
      </c>
      <c r="AV64" s="12">
        <v>138</v>
      </c>
      <c r="AW64" s="12">
        <v>61.68</v>
      </c>
      <c r="AX64" s="12">
        <v>0</v>
      </c>
      <c r="AY64" s="12">
        <v>0</v>
      </c>
      <c r="AZ64" s="46">
        <v>0</v>
      </c>
      <c r="BA64" s="46"/>
      <c r="BB64" s="60"/>
      <c r="BC64" s="51"/>
      <c r="BD64" s="60"/>
      <c r="BE64" s="60"/>
      <c r="BF64" s="60"/>
      <c r="BG64" s="61" t="s">
        <v>115</v>
      </c>
    </row>
    <row r="65" spans="1:59" s="14" customFormat="1" ht="12" customHeight="1">
      <c r="A65" s="13" t="s">
        <v>115</v>
      </c>
      <c r="B65" s="63" t="s">
        <v>91</v>
      </c>
      <c r="C65" s="63" t="s">
        <v>115</v>
      </c>
      <c r="D65" s="27">
        <v>211.95</v>
      </c>
      <c r="E65" s="27">
        <v>176.77</v>
      </c>
      <c r="F65" s="27">
        <v>459.17</v>
      </c>
      <c r="G65" s="27">
        <v>483.99</v>
      </c>
      <c r="H65" s="27">
        <v>369.53</v>
      </c>
      <c r="I65" s="27">
        <v>416.12</v>
      </c>
      <c r="J65" s="27">
        <v>412.95</v>
      </c>
      <c r="K65" s="27">
        <v>200.06</v>
      </c>
      <c r="L65" s="27">
        <v>323.86</v>
      </c>
      <c r="M65" s="27">
        <v>219.31</v>
      </c>
      <c r="N65" s="27">
        <v>303.33999999999997</v>
      </c>
      <c r="O65" s="27">
        <v>199.48</v>
      </c>
      <c r="P65" s="27">
        <v>0</v>
      </c>
      <c r="Q65" s="12">
        <v>0</v>
      </c>
      <c r="R65" s="12">
        <v>0</v>
      </c>
      <c r="S65" s="12">
        <v>0</v>
      </c>
      <c r="T65" s="12">
        <v>0</v>
      </c>
      <c r="U65" s="12">
        <v>0</v>
      </c>
      <c r="V65" s="12">
        <v>0</v>
      </c>
      <c r="W65" s="12">
        <v>0</v>
      </c>
      <c r="X65" s="12">
        <v>0</v>
      </c>
      <c r="Y65" s="12">
        <v>0</v>
      </c>
      <c r="Z65" s="12">
        <v>0</v>
      </c>
      <c r="AA65" s="12">
        <v>0</v>
      </c>
      <c r="AB65" s="12">
        <v>0</v>
      </c>
      <c r="AC65" s="27">
        <v>0</v>
      </c>
      <c r="AD65" s="27">
        <v>0</v>
      </c>
      <c r="AE65" s="27">
        <v>0</v>
      </c>
      <c r="AF65" s="27">
        <v>0</v>
      </c>
      <c r="AG65" s="27">
        <v>0</v>
      </c>
      <c r="AH65" s="27">
        <v>0</v>
      </c>
      <c r="AI65" s="27">
        <v>0</v>
      </c>
      <c r="AJ65" s="27">
        <v>0</v>
      </c>
      <c r="AK65" s="27">
        <v>0</v>
      </c>
      <c r="AL65" s="27">
        <v>0</v>
      </c>
      <c r="AM65" s="27">
        <v>0</v>
      </c>
      <c r="AN65" s="27">
        <v>0</v>
      </c>
      <c r="AO65" s="12">
        <v>0</v>
      </c>
      <c r="AP65" s="12">
        <v>0</v>
      </c>
      <c r="AQ65" s="12">
        <v>0</v>
      </c>
      <c r="AR65" s="12">
        <v>0</v>
      </c>
      <c r="AS65" s="12">
        <v>0</v>
      </c>
      <c r="AT65" s="12">
        <v>0</v>
      </c>
      <c r="AU65" s="12">
        <v>0</v>
      </c>
      <c r="AV65" s="12">
        <v>0</v>
      </c>
      <c r="AW65" s="12">
        <v>0</v>
      </c>
      <c r="AX65" s="12">
        <v>0</v>
      </c>
      <c r="AY65" s="12">
        <v>0</v>
      </c>
      <c r="AZ65" s="46">
        <v>0</v>
      </c>
      <c r="BA65" s="46"/>
      <c r="BB65" s="60"/>
      <c r="BC65" s="51"/>
      <c r="BD65" s="60"/>
      <c r="BE65" s="60"/>
      <c r="BF65" s="60"/>
      <c r="BG65" s="61" t="s">
        <v>115</v>
      </c>
    </row>
    <row r="66" spans="1:59" s="14" customFormat="1" ht="12" customHeight="1">
      <c r="A66" s="13" t="s">
        <v>115</v>
      </c>
      <c r="B66" s="63" t="s">
        <v>92</v>
      </c>
      <c r="C66" s="63" t="s">
        <v>115</v>
      </c>
      <c r="D66" s="27">
        <v>0</v>
      </c>
      <c r="E66" s="27">
        <v>0</v>
      </c>
      <c r="F66" s="27">
        <v>0</v>
      </c>
      <c r="G66" s="27">
        <v>0</v>
      </c>
      <c r="H66" s="27">
        <v>0</v>
      </c>
      <c r="I66" s="27">
        <v>0</v>
      </c>
      <c r="J66" s="27">
        <v>0</v>
      </c>
      <c r="K66" s="27">
        <v>0</v>
      </c>
      <c r="L66" s="27">
        <v>0</v>
      </c>
      <c r="M66" s="27">
        <v>0</v>
      </c>
      <c r="N66" s="27">
        <v>0</v>
      </c>
      <c r="O66" s="27">
        <v>0</v>
      </c>
      <c r="P66" s="27">
        <v>0</v>
      </c>
      <c r="Q66" s="12">
        <v>0</v>
      </c>
      <c r="R66" s="12">
        <v>0</v>
      </c>
      <c r="S66" s="12">
        <v>157.30000000000001</v>
      </c>
      <c r="T66" s="12">
        <v>340.6</v>
      </c>
      <c r="U66" s="12">
        <v>447.48</v>
      </c>
      <c r="V66" s="12">
        <v>18.54</v>
      </c>
      <c r="W66" s="12">
        <v>88.14</v>
      </c>
      <c r="X66" s="12">
        <v>179.81</v>
      </c>
      <c r="Y66" s="12">
        <v>318.83999999999997</v>
      </c>
      <c r="Z66" s="12">
        <v>346.84</v>
      </c>
      <c r="AA66" s="12">
        <v>0</v>
      </c>
      <c r="AB66" s="12">
        <v>664.84</v>
      </c>
      <c r="AC66" s="27">
        <v>441.1</v>
      </c>
      <c r="AD66" s="27">
        <v>0</v>
      </c>
      <c r="AE66" s="27">
        <v>292.48</v>
      </c>
      <c r="AF66" s="27">
        <v>885.01</v>
      </c>
      <c r="AG66" s="27">
        <v>0</v>
      </c>
      <c r="AH66" s="27">
        <v>502.82</v>
      </c>
      <c r="AI66" s="27">
        <v>0</v>
      </c>
      <c r="AJ66" s="27">
        <v>0</v>
      </c>
      <c r="AK66" s="27">
        <v>0</v>
      </c>
      <c r="AL66" s="27">
        <v>179.03</v>
      </c>
      <c r="AM66" s="27">
        <v>1852.87</v>
      </c>
      <c r="AN66" s="27">
        <v>1250.92</v>
      </c>
      <c r="AO66" s="12">
        <v>1052.52</v>
      </c>
      <c r="AP66" s="12">
        <v>2285.23</v>
      </c>
      <c r="AQ66" s="12">
        <v>448.96</v>
      </c>
      <c r="AR66" s="12">
        <v>1120.6600000000001</v>
      </c>
      <c r="AS66" s="12">
        <v>433.57</v>
      </c>
      <c r="AT66" s="12">
        <v>587.22</v>
      </c>
      <c r="AU66" s="12">
        <v>611.05999999999995</v>
      </c>
      <c r="AV66" s="12">
        <v>1111.57</v>
      </c>
      <c r="AW66" s="12">
        <v>1058.24</v>
      </c>
      <c r="AX66" s="12">
        <v>2709.19</v>
      </c>
      <c r="AY66" s="12">
        <v>3282.55</v>
      </c>
      <c r="AZ66" s="46">
        <v>0</v>
      </c>
      <c r="BA66" s="46"/>
      <c r="BB66" s="60"/>
      <c r="BC66" s="51"/>
      <c r="BD66" s="60"/>
      <c r="BE66" s="60"/>
      <c r="BF66" s="60"/>
      <c r="BG66" s="61" t="s">
        <v>115</v>
      </c>
    </row>
    <row r="67" spans="1:59" s="14" customFormat="1" ht="12" customHeight="1">
      <c r="A67" s="13" t="s">
        <v>115</v>
      </c>
      <c r="B67" s="63" t="s">
        <v>93</v>
      </c>
      <c r="C67" s="63" t="s">
        <v>115</v>
      </c>
      <c r="D67" s="27">
        <v>5498.89</v>
      </c>
      <c r="E67" s="27">
        <v>5044.7700000000004</v>
      </c>
      <c r="F67" s="27">
        <v>5358.5</v>
      </c>
      <c r="G67" s="27">
        <v>6009.07</v>
      </c>
      <c r="H67" s="27">
        <v>6849.37</v>
      </c>
      <c r="I67" s="27">
        <v>8646.4699999999993</v>
      </c>
      <c r="J67" s="27">
        <v>10021.99</v>
      </c>
      <c r="K67" s="27">
        <v>9952.01</v>
      </c>
      <c r="L67" s="27">
        <v>10737.51</v>
      </c>
      <c r="M67" s="27">
        <v>12709.69</v>
      </c>
      <c r="N67" s="27">
        <v>12887.15</v>
      </c>
      <c r="O67" s="27">
        <v>14825.33</v>
      </c>
      <c r="P67" s="27">
        <v>15027.52</v>
      </c>
      <c r="Q67" s="12">
        <v>13771.91</v>
      </c>
      <c r="R67" s="12">
        <v>13842.2</v>
      </c>
      <c r="S67" s="12">
        <v>14170.96</v>
      </c>
      <c r="T67" s="12">
        <v>16812.02</v>
      </c>
      <c r="U67" s="12">
        <v>18733.45</v>
      </c>
      <c r="V67" s="12">
        <v>18571.18</v>
      </c>
      <c r="W67" s="12">
        <v>19875.05</v>
      </c>
      <c r="X67" s="12">
        <v>22516.74</v>
      </c>
      <c r="Y67" s="12">
        <v>21790.09</v>
      </c>
      <c r="Z67" s="12">
        <v>9366.59</v>
      </c>
      <c r="AA67" s="12">
        <v>8580.48</v>
      </c>
      <c r="AB67" s="12">
        <v>7862.64</v>
      </c>
      <c r="AC67" s="27">
        <v>6711.49</v>
      </c>
      <c r="AD67" s="27">
        <v>7592.87</v>
      </c>
      <c r="AE67" s="27">
        <v>9835.77</v>
      </c>
      <c r="AF67" s="27">
        <v>8867.4599999999991</v>
      </c>
      <c r="AG67" s="27">
        <v>13195.51</v>
      </c>
      <c r="AH67" s="27">
        <v>13970.85</v>
      </c>
      <c r="AI67" s="27">
        <v>12128.34</v>
      </c>
      <c r="AJ67" s="27">
        <v>16056.08</v>
      </c>
      <c r="AK67" s="27">
        <v>16325.47</v>
      </c>
      <c r="AL67" s="27">
        <v>16139.95</v>
      </c>
      <c r="AM67" s="27">
        <v>14346.07</v>
      </c>
      <c r="AN67" s="27">
        <v>14896.94</v>
      </c>
      <c r="AO67" s="12">
        <v>13274.53</v>
      </c>
      <c r="AP67" s="12">
        <v>13325.17</v>
      </c>
      <c r="AQ67" s="12">
        <v>13675.55</v>
      </c>
      <c r="AR67" s="12">
        <v>12657.85</v>
      </c>
      <c r="AS67" s="12">
        <v>16802.990000000002</v>
      </c>
      <c r="AT67" s="12">
        <v>12854.87</v>
      </c>
      <c r="AU67" s="12">
        <v>14096.91</v>
      </c>
      <c r="AV67" s="12">
        <v>13032.94</v>
      </c>
      <c r="AW67" s="12">
        <v>15508.53</v>
      </c>
      <c r="AX67" s="12">
        <v>5734.22</v>
      </c>
      <c r="AY67" s="12">
        <v>5387.52</v>
      </c>
      <c r="AZ67" s="46">
        <v>8237.4</v>
      </c>
      <c r="BA67" s="46"/>
      <c r="BB67" s="61" t="s">
        <v>115</v>
      </c>
      <c r="BC67" s="74"/>
      <c r="BD67" s="60"/>
      <c r="BE67" s="60"/>
      <c r="BF67" s="60"/>
      <c r="BG67" s="61" t="s">
        <v>115</v>
      </c>
    </row>
    <row r="68" spans="1:59" s="14" customFormat="1" ht="12" customHeight="1">
      <c r="A68" s="13" t="s">
        <v>115</v>
      </c>
      <c r="B68" s="13" t="s">
        <v>115</v>
      </c>
      <c r="C68" s="15" t="s">
        <v>95</v>
      </c>
      <c r="D68" s="27">
        <v>0</v>
      </c>
      <c r="E68" s="27">
        <v>0</v>
      </c>
      <c r="F68" s="27">
        <v>0</v>
      </c>
      <c r="G68" s="27">
        <v>0</v>
      </c>
      <c r="H68" s="27">
        <v>0</v>
      </c>
      <c r="I68" s="27">
        <v>0</v>
      </c>
      <c r="J68" s="27">
        <v>0</v>
      </c>
      <c r="K68" s="27">
        <v>0</v>
      </c>
      <c r="L68" s="27">
        <v>0</v>
      </c>
      <c r="M68" s="27">
        <v>0</v>
      </c>
      <c r="N68" s="27">
        <v>0</v>
      </c>
      <c r="O68" s="27">
        <v>0</v>
      </c>
      <c r="P68" s="27">
        <v>0</v>
      </c>
      <c r="Q68" s="12">
        <v>0</v>
      </c>
      <c r="R68" s="12">
        <v>0</v>
      </c>
      <c r="S68" s="12">
        <v>1000</v>
      </c>
      <c r="T68" s="12">
        <v>1000</v>
      </c>
      <c r="U68" s="12">
        <v>1000</v>
      </c>
      <c r="V68" s="12">
        <v>1000</v>
      </c>
      <c r="W68" s="12">
        <v>1000</v>
      </c>
      <c r="X68" s="12">
        <v>500</v>
      </c>
      <c r="Y68" s="12">
        <v>815</v>
      </c>
      <c r="Z68" s="12">
        <v>4814.66</v>
      </c>
      <c r="AA68" s="12">
        <v>4776.66</v>
      </c>
      <c r="AB68" s="12">
        <v>4776.66</v>
      </c>
      <c r="AC68" s="27">
        <v>4926.66</v>
      </c>
      <c r="AD68" s="27">
        <v>4926.66</v>
      </c>
      <c r="AE68" s="27">
        <v>4926.66</v>
      </c>
      <c r="AF68" s="27">
        <v>4926.66</v>
      </c>
      <c r="AG68" s="27">
        <v>-0.34</v>
      </c>
      <c r="AH68" s="27">
        <v>-0.34</v>
      </c>
      <c r="AI68" s="27">
        <v>0</v>
      </c>
      <c r="AJ68" s="27">
        <v>0</v>
      </c>
      <c r="AK68" s="27">
        <v>0</v>
      </c>
      <c r="AL68" s="27">
        <v>0</v>
      </c>
      <c r="AM68" s="27">
        <v>0</v>
      </c>
      <c r="AN68" s="27">
        <v>0</v>
      </c>
      <c r="AO68" s="12">
        <v>0</v>
      </c>
      <c r="AP68" s="12">
        <v>0</v>
      </c>
      <c r="AQ68" s="12">
        <v>0</v>
      </c>
      <c r="AR68" s="12">
        <v>0</v>
      </c>
      <c r="AS68" s="12">
        <v>0</v>
      </c>
      <c r="AT68" s="12">
        <v>0</v>
      </c>
      <c r="AU68" s="12">
        <v>0</v>
      </c>
      <c r="AV68" s="12">
        <v>0</v>
      </c>
      <c r="AW68" s="12">
        <v>0</v>
      </c>
      <c r="AX68" s="12">
        <v>0</v>
      </c>
      <c r="AY68" s="12">
        <v>0</v>
      </c>
      <c r="AZ68" s="46">
        <v>0</v>
      </c>
      <c r="BA68" s="46"/>
      <c r="BB68" s="61" t="s">
        <v>115</v>
      </c>
      <c r="BC68" s="74"/>
      <c r="BD68" s="60"/>
      <c r="BE68" s="60"/>
      <c r="BF68" s="60"/>
      <c r="BG68" s="61" t="s">
        <v>115</v>
      </c>
    </row>
    <row r="69" spans="1:59" s="14" customFormat="1" ht="12" customHeight="1">
      <c r="A69" s="13" t="s">
        <v>115</v>
      </c>
      <c r="B69" s="13" t="s">
        <v>115</v>
      </c>
      <c r="C69" s="15" t="s">
        <v>96</v>
      </c>
      <c r="D69" s="27">
        <v>0</v>
      </c>
      <c r="E69" s="27">
        <v>0</v>
      </c>
      <c r="F69" s="27">
        <v>0</v>
      </c>
      <c r="G69" s="27">
        <v>0</v>
      </c>
      <c r="H69" s="27">
        <v>0</v>
      </c>
      <c r="I69" s="27">
        <v>0</v>
      </c>
      <c r="J69" s="27">
        <v>0</v>
      </c>
      <c r="K69" s="27">
        <v>0</v>
      </c>
      <c r="L69" s="27">
        <v>0</v>
      </c>
      <c r="M69" s="27">
        <v>0</v>
      </c>
      <c r="N69" s="27">
        <v>0</v>
      </c>
      <c r="O69" s="27">
        <v>0</v>
      </c>
      <c r="P69" s="27">
        <v>0</v>
      </c>
      <c r="Q69" s="12">
        <v>15</v>
      </c>
      <c r="R69" s="12">
        <v>136</v>
      </c>
      <c r="S69" s="12">
        <v>136</v>
      </c>
      <c r="T69" s="12">
        <v>136</v>
      </c>
      <c r="U69" s="12">
        <v>269</v>
      </c>
      <c r="V69" s="12">
        <v>269</v>
      </c>
      <c r="W69" s="12">
        <v>268.85000000000002</v>
      </c>
      <c r="X69" s="12">
        <v>1137.93</v>
      </c>
      <c r="Y69" s="12">
        <v>12.45</v>
      </c>
      <c r="Z69" s="12">
        <v>17219.96</v>
      </c>
      <c r="AA69" s="12">
        <v>21482.38</v>
      </c>
      <c r="AB69" s="12">
        <v>28150.63</v>
      </c>
      <c r="AC69" s="27">
        <v>33843.79</v>
      </c>
      <c r="AD69" s="27">
        <v>25403.54</v>
      </c>
      <c r="AE69" s="27">
        <v>19665.47</v>
      </c>
      <c r="AF69" s="27">
        <v>18727.560000000001</v>
      </c>
      <c r="AG69" s="27">
        <v>18860.099999999999</v>
      </c>
      <c r="AH69" s="27">
        <v>18260.48</v>
      </c>
      <c r="AI69" s="27">
        <v>18260.48</v>
      </c>
      <c r="AJ69" s="27">
        <v>18582.98</v>
      </c>
      <c r="AK69" s="27">
        <v>18582.98</v>
      </c>
      <c r="AL69" s="27">
        <v>18582.98</v>
      </c>
      <c r="AM69" s="27">
        <v>18582.98</v>
      </c>
      <c r="AN69" s="27">
        <v>18582.98</v>
      </c>
      <c r="AO69" s="12">
        <v>18582.98</v>
      </c>
      <c r="AP69" s="12">
        <v>18582.98</v>
      </c>
      <c r="AQ69" s="12">
        <v>18582.98</v>
      </c>
      <c r="AR69" s="12">
        <v>18582.98</v>
      </c>
      <c r="AS69" s="12">
        <v>18582.98</v>
      </c>
      <c r="AT69" s="12">
        <v>18582.98</v>
      </c>
      <c r="AU69" s="12">
        <v>18582.98</v>
      </c>
      <c r="AV69" s="12">
        <v>18582.98</v>
      </c>
      <c r="AW69" s="12">
        <v>18582.98</v>
      </c>
      <c r="AX69" s="12">
        <v>18582.98</v>
      </c>
      <c r="AY69" s="12">
        <v>18582.98</v>
      </c>
      <c r="AZ69" s="46">
        <v>18582.98</v>
      </c>
      <c r="BA69" s="46"/>
      <c r="BB69" s="61" t="s">
        <v>115</v>
      </c>
      <c r="BC69" s="74"/>
      <c r="BD69" s="60"/>
      <c r="BE69" s="60"/>
      <c r="BF69" s="60"/>
      <c r="BG69" s="61" t="s">
        <v>115</v>
      </c>
    </row>
    <row r="70" spans="1:59" s="14" customFormat="1" ht="12" customHeight="1">
      <c r="A70" s="13" t="s">
        <v>115</v>
      </c>
      <c r="B70" s="63" t="s">
        <v>97</v>
      </c>
      <c r="C70" s="63" t="s">
        <v>115</v>
      </c>
      <c r="D70" s="27">
        <v>7486.55</v>
      </c>
      <c r="E70" s="27">
        <v>7487.51</v>
      </c>
      <c r="F70" s="27">
        <v>7488.37</v>
      </c>
      <c r="G70" s="27">
        <v>7510.3</v>
      </c>
      <c r="H70" s="27">
        <v>7511.23</v>
      </c>
      <c r="I70" s="27">
        <v>7512.19</v>
      </c>
      <c r="J70" s="27">
        <v>7513.11</v>
      </c>
      <c r="K70" s="27">
        <v>7514.07</v>
      </c>
      <c r="L70" s="27">
        <v>7515.03</v>
      </c>
      <c r="M70" s="27">
        <v>7515.95</v>
      </c>
      <c r="N70" s="27">
        <v>7516.91</v>
      </c>
      <c r="O70" s="27">
        <v>7517.84</v>
      </c>
      <c r="P70" s="27">
        <v>7518.8</v>
      </c>
      <c r="Q70" s="12">
        <v>7519.75</v>
      </c>
      <c r="R70" s="12">
        <v>7520.64</v>
      </c>
      <c r="S70" s="12">
        <v>7521.6</v>
      </c>
      <c r="T70" s="12">
        <v>7522.52</v>
      </c>
      <c r="U70" s="12">
        <v>7523.48</v>
      </c>
      <c r="V70" s="12">
        <v>7524.41</v>
      </c>
      <c r="W70" s="12">
        <v>7525.36</v>
      </c>
      <c r="X70" s="12">
        <v>7526.32</v>
      </c>
      <c r="Y70" s="12">
        <v>7747.25</v>
      </c>
      <c r="Z70" s="12">
        <v>16315.24</v>
      </c>
      <c r="AA70" s="12">
        <v>16321.93</v>
      </c>
      <c r="AB70" s="12">
        <v>16328.84</v>
      </c>
      <c r="AC70" s="27">
        <v>16335.78</v>
      </c>
      <c r="AD70" s="27">
        <v>16337.92</v>
      </c>
      <c r="AE70" s="27">
        <v>16339.31</v>
      </c>
      <c r="AF70" s="27">
        <v>16340.65</v>
      </c>
      <c r="AG70" s="27">
        <v>16342.04</v>
      </c>
      <c r="AH70" s="27">
        <v>16343.39</v>
      </c>
      <c r="AI70" s="27">
        <v>16344.77</v>
      </c>
      <c r="AJ70" s="27">
        <v>16346.16</v>
      </c>
      <c r="AK70" s="27">
        <v>16347.51</v>
      </c>
      <c r="AL70" s="27">
        <v>16348.63</v>
      </c>
      <c r="AM70" s="27">
        <v>16349.18</v>
      </c>
      <c r="AN70" s="27">
        <v>16349.73</v>
      </c>
      <c r="AO70" s="12">
        <v>16350.24</v>
      </c>
      <c r="AP70" s="12">
        <v>16350.73</v>
      </c>
      <c r="AQ70" s="12">
        <v>16350.73</v>
      </c>
      <c r="AR70" s="12">
        <v>16351.84</v>
      </c>
      <c r="AS70" s="12">
        <v>16351.84</v>
      </c>
      <c r="AT70" s="12">
        <v>16352.33</v>
      </c>
      <c r="AU70" s="12">
        <v>16352.86</v>
      </c>
      <c r="AV70" s="12">
        <v>16352.86</v>
      </c>
      <c r="AW70" s="12">
        <v>16353.96</v>
      </c>
      <c r="AX70" s="12">
        <v>16354.47</v>
      </c>
      <c r="AY70" s="12">
        <v>16355.04</v>
      </c>
      <c r="AZ70" s="46">
        <v>16356.17</v>
      </c>
      <c r="BA70" s="46"/>
      <c r="BB70" s="60"/>
      <c r="BC70" s="51"/>
      <c r="BD70" s="60"/>
      <c r="BE70" s="60"/>
      <c r="BF70" s="60"/>
      <c r="BG70" s="61" t="s">
        <v>115</v>
      </c>
    </row>
    <row r="71" spans="1:59" s="14" customFormat="1" ht="12" customHeight="1">
      <c r="A71" s="13" t="s">
        <v>115</v>
      </c>
      <c r="B71" s="63" t="s">
        <v>98</v>
      </c>
      <c r="C71" s="63" t="s">
        <v>115</v>
      </c>
      <c r="D71" s="27">
        <v>0</v>
      </c>
      <c r="E71" s="27">
        <v>0</v>
      </c>
      <c r="F71" s="27">
        <v>0</v>
      </c>
      <c r="G71" s="27">
        <v>50</v>
      </c>
      <c r="H71" s="27">
        <v>50</v>
      </c>
      <c r="I71" s="27">
        <v>50</v>
      </c>
      <c r="J71" s="27">
        <v>50</v>
      </c>
      <c r="K71" s="27">
        <v>50</v>
      </c>
      <c r="L71" s="27">
        <v>50</v>
      </c>
      <c r="M71" s="27">
        <v>50</v>
      </c>
      <c r="N71" s="27">
        <v>50</v>
      </c>
      <c r="O71" s="27">
        <v>50</v>
      </c>
      <c r="P71" s="27">
        <v>50</v>
      </c>
      <c r="Q71" s="12">
        <v>50</v>
      </c>
      <c r="R71" s="12">
        <v>50</v>
      </c>
      <c r="S71" s="12">
        <v>50</v>
      </c>
      <c r="T71" s="12">
        <v>50</v>
      </c>
      <c r="U71" s="12">
        <v>50</v>
      </c>
      <c r="V71" s="12">
        <v>50</v>
      </c>
      <c r="W71" s="12">
        <v>50</v>
      </c>
      <c r="X71" s="12">
        <v>50</v>
      </c>
      <c r="Y71" s="12">
        <v>50</v>
      </c>
      <c r="Z71" s="12">
        <v>50</v>
      </c>
      <c r="AA71" s="12">
        <v>50</v>
      </c>
      <c r="AB71" s="12">
        <v>50</v>
      </c>
      <c r="AC71" s="27">
        <v>50</v>
      </c>
      <c r="AD71" s="27">
        <v>50</v>
      </c>
      <c r="AE71" s="27">
        <v>140</v>
      </c>
      <c r="AF71" s="27">
        <v>140</v>
      </c>
      <c r="AG71" s="27">
        <v>140</v>
      </c>
      <c r="AH71" s="27">
        <v>140</v>
      </c>
      <c r="AI71" s="27">
        <v>140</v>
      </c>
      <c r="AJ71" s="27">
        <v>140</v>
      </c>
      <c r="AK71" s="27">
        <v>140</v>
      </c>
      <c r="AL71" s="27">
        <v>140</v>
      </c>
      <c r="AM71" s="27">
        <v>140</v>
      </c>
      <c r="AN71" s="27">
        <v>140</v>
      </c>
      <c r="AO71" s="12">
        <v>140</v>
      </c>
      <c r="AP71" s="12">
        <v>140</v>
      </c>
      <c r="AQ71" s="12">
        <v>140</v>
      </c>
      <c r="AR71" s="12">
        <v>140</v>
      </c>
      <c r="AS71" s="12">
        <v>140</v>
      </c>
      <c r="AT71" s="12">
        <v>140</v>
      </c>
      <c r="AU71" s="12">
        <v>140</v>
      </c>
      <c r="AV71" s="12">
        <v>140</v>
      </c>
      <c r="AW71" s="12">
        <v>103.47</v>
      </c>
      <c r="AX71" s="12">
        <v>103.47</v>
      </c>
      <c r="AY71" s="12">
        <v>103.47</v>
      </c>
      <c r="AZ71" s="46">
        <v>103.47</v>
      </c>
      <c r="BA71" s="46"/>
      <c r="BB71" s="60"/>
      <c r="BC71" s="51"/>
      <c r="BD71" s="60"/>
      <c r="BE71" s="60"/>
      <c r="BF71" s="60"/>
      <c r="BG71" s="61" t="s">
        <v>115</v>
      </c>
    </row>
    <row r="72" spans="1:59" s="14" customFormat="1" ht="12" customHeight="1">
      <c r="A72" s="63" t="s">
        <v>99</v>
      </c>
      <c r="B72" s="63" t="s">
        <v>115</v>
      </c>
      <c r="C72" s="63" t="s">
        <v>115</v>
      </c>
      <c r="D72" s="27">
        <v>0</v>
      </c>
      <c r="E72" s="27">
        <v>0</v>
      </c>
      <c r="F72" s="27">
        <v>0</v>
      </c>
      <c r="G72" s="27">
        <v>0</v>
      </c>
      <c r="H72" s="27">
        <v>0</v>
      </c>
      <c r="I72" s="27">
        <v>0</v>
      </c>
      <c r="J72" s="27">
        <v>0</v>
      </c>
      <c r="K72" s="27">
        <v>0</v>
      </c>
      <c r="L72" s="27">
        <v>0</v>
      </c>
      <c r="M72" s="27">
        <v>0</v>
      </c>
      <c r="N72" s="27">
        <v>0</v>
      </c>
      <c r="O72" s="27">
        <v>0</v>
      </c>
      <c r="P72" s="27">
        <v>0</v>
      </c>
      <c r="Q72" s="12">
        <v>0</v>
      </c>
      <c r="R72" s="12">
        <v>0</v>
      </c>
      <c r="S72" s="12">
        <v>0</v>
      </c>
      <c r="T72" s="12">
        <v>0</v>
      </c>
      <c r="U72" s="12">
        <v>0</v>
      </c>
      <c r="V72" s="12">
        <v>0</v>
      </c>
      <c r="W72" s="12">
        <v>0</v>
      </c>
      <c r="X72" s="12">
        <v>0</v>
      </c>
      <c r="Y72" s="12">
        <v>0</v>
      </c>
      <c r="Z72" s="12">
        <v>0</v>
      </c>
      <c r="AA72" s="12">
        <v>0</v>
      </c>
      <c r="AB72" s="12">
        <v>0</v>
      </c>
      <c r="AC72" s="27">
        <v>0</v>
      </c>
      <c r="AD72" s="27">
        <v>0</v>
      </c>
      <c r="AE72" s="27">
        <v>0</v>
      </c>
      <c r="AF72" s="27">
        <v>0</v>
      </c>
      <c r="AG72" s="27">
        <v>0</v>
      </c>
      <c r="AH72" s="27">
        <v>0</v>
      </c>
      <c r="AI72" s="27">
        <v>0</v>
      </c>
      <c r="AJ72" s="27">
        <v>0</v>
      </c>
      <c r="AK72" s="27">
        <v>0</v>
      </c>
      <c r="AL72" s="27">
        <v>0</v>
      </c>
      <c r="AM72" s="27">
        <v>0</v>
      </c>
      <c r="AN72" s="27">
        <v>0</v>
      </c>
      <c r="AO72" s="12">
        <v>0</v>
      </c>
      <c r="AP72" s="12">
        <v>0</v>
      </c>
      <c r="AQ72" s="12">
        <v>0</v>
      </c>
      <c r="AR72" s="12">
        <v>0</v>
      </c>
      <c r="AS72" s="12">
        <v>0</v>
      </c>
      <c r="AT72" s="12">
        <v>0</v>
      </c>
      <c r="AU72" s="12">
        <v>0</v>
      </c>
      <c r="AV72" s="12">
        <v>0</v>
      </c>
      <c r="AW72" s="12">
        <v>0</v>
      </c>
      <c r="AX72" s="12">
        <v>0</v>
      </c>
      <c r="AY72" s="12">
        <v>50</v>
      </c>
      <c r="AZ72" s="46">
        <v>50</v>
      </c>
      <c r="BA72" s="46"/>
      <c r="BB72" s="61" t="s">
        <v>115</v>
      </c>
      <c r="BC72" s="74"/>
      <c r="BD72" s="60"/>
      <c r="BE72" s="60"/>
      <c r="BF72" s="60"/>
      <c r="BG72" s="60"/>
    </row>
    <row r="73" spans="1:59" s="14" customFormat="1" ht="12" customHeight="1">
      <c r="A73" s="63" t="s">
        <v>100</v>
      </c>
      <c r="B73" s="63" t="s">
        <v>115</v>
      </c>
      <c r="C73" s="63" t="s">
        <v>115</v>
      </c>
      <c r="D73" s="27">
        <v>0</v>
      </c>
      <c r="E73" s="27">
        <v>0</v>
      </c>
      <c r="F73" s="27">
        <v>0</v>
      </c>
      <c r="G73" s="27">
        <v>0</v>
      </c>
      <c r="H73" s="27">
        <v>0</v>
      </c>
      <c r="I73" s="27">
        <v>0</v>
      </c>
      <c r="J73" s="27">
        <v>0</v>
      </c>
      <c r="K73" s="27">
        <v>0</v>
      </c>
      <c r="L73" s="27">
        <v>0</v>
      </c>
      <c r="M73" s="27">
        <v>0</v>
      </c>
      <c r="N73" s="27">
        <v>0</v>
      </c>
      <c r="O73" s="27">
        <v>0</v>
      </c>
      <c r="P73" s="27">
        <v>0</v>
      </c>
      <c r="Q73" s="12">
        <v>0</v>
      </c>
      <c r="R73" s="12">
        <v>0</v>
      </c>
      <c r="S73" s="12">
        <v>0</v>
      </c>
      <c r="T73" s="12">
        <v>0</v>
      </c>
      <c r="U73" s="12">
        <v>0</v>
      </c>
      <c r="V73" s="12">
        <v>0</v>
      </c>
      <c r="W73" s="12">
        <v>0</v>
      </c>
      <c r="X73" s="12">
        <v>0</v>
      </c>
      <c r="Y73" s="12">
        <v>0</v>
      </c>
      <c r="Z73" s="12">
        <v>0</v>
      </c>
      <c r="AA73" s="12">
        <v>0</v>
      </c>
      <c r="AB73" s="12">
        <v>0</v>
      </c>
      <c r="AC73" s="27">
        <v>0</v>
      </c>
      <c r="AD73" s="27">
        <v>0</v>
      </c>
      <c r="AE73" s="27">
        <v>0</v>
      </c>
      <c r="AF73" s="27">
        <v>0</v>
      </c>
      <c r="AG73" s="27">
        <v>0</v>
      </c>
      <c r="AH73" s="27">
        <v>0</v>
      </c>
      <c r="AI73" s="27">
        <v>0</v>
      </c>
      <c r="AJ73" s="27">
        <v>0</v>
      </c>
      <c r="AK73" s="27">
        <v>0</v>
      </c>
      <c r="AL73" s="27">
        <v>0</v>
      </c>
      <c r="AM73" s="27">
        <v>0</v>
      </c>
      <c r="AN73" s="27">
        <v>0</v>
      </c>
      <c r="AO73" s="12">
        <v>0</v>
      </c>
      <c r="AP73" s="12">
        <v>0</v>
      </c>
      <c r="AQ73" s="12">
        <v>0</v>
      </c>
      <c r="AR73" s="12">
        <v>0</v>
      </c>
      <c r="AS73" s="12">
        <v>0</v>
      </c>
      <c r="AT73" s="12">
        <v>0</v>
      </c>
      <c r="AU73" s="12">
        <v>0</v>
      </c>
      <c r="AV73" s="12">
        <v>0</v>
      </c>
      <c r="AW73" s="12">
        <v>0</v>
      </c>
      <c r="AX73" s="12">
        <v>0</v>
      </c>
      <c r="AY73" s="12">
        <v>0</v>
      </c>
      <c r="AZ73" s="46">
        <v>0</v>
      </c>
      <c r="BA73" s="46"/>
      <c r="BB73" s="61" t="s">
        <v>115</v>
      </c>
      <c r="BC73" s="74"/>
      <c r="BD73" s="60"/>
      <c r="BE73" s="60"/>
      <c r="BF73" s="60"/>
      <c r="BG73" s="60"/>
    </row>
    <row r="74" spans="1:59" s="17" customFormat="1" ht="12" customHeight="1">
      <c r="A74" s="64" t="s">
        <v>101</v>
      </c>
      <c r="B74" s="64" t="s">
        <v>115</v>
      </c>
      <c r="C74" s="64" t="s">
        <v>115</v>
      </c>
      <c r="D74" s="28">
        <v>17397.39</v>
      </c>
      <c r="E74" s="28">
        <v>16909.05</v>
      </c>
      <c r="F74" s="28">
        <v>17506.04</v>
      </c>
      <c r="G74" s="28">
        <v>18253.36</v>
      </c>
      <c r="H74" s="28">
        <v>18980.13</v>
      </c>
      <c r="I74" s="28">
        <v>20824.78</v>
      </c>
      <c r="J74" s="28">
        <v>22198.05</v>
      </c>
      <c r="K74" s="28">
        <v>21916.14</v>
      </c>
      <c r="L74" s="28">
        <v>22826.400000000001</v>
      </c>
      <c r="M74" s="28">
        <v>24694.95</v>
      </c>
      <c r="N74" s="28">
        <v>24957.4</v>
      </c>
      <c r="O74" s="28">
        <v>26792.65</v>
      </c>
      <c r="P74" s="28">
        <v>26796.32</v>
      </c>
      <c r="Q74" s="16">
        <v>25556.66</v>
      </c>
      <c r="R74" s="16">
        <v>25748.84</v>
      </c>
      <c r="S74" s="16">
        <v>27235.86</v>
      </c>
      <c r="T74" s="16">
        <v>30061.14</v>
      </c>
      <c r="U74" s="16">
        <v>32223.41</v>
      </c>
      <c r="V74" s="16">
        <v>31633.13</v>
      </c>
      <c r="W74" s="16">
        <v>33007.4</v>
      </c>
      <c r="X74" s="16">
        <v>36110.800000000003</v>
      </c>
      <c r="Y74" s="16">
        <v>34933.629999999997</v>
      </c>
      <c r="Z74" s="16">
        <v>58178.29</v>
      </c>
      <c r="AA74" s="16">
        <v>61276.45</v>
      </c>
      <c r="AB74" s="16">
        <v>67898.61</v>
      </c>
      <c r="AC74" s="28">
        <v>72373.820000000007</v>
      </c>
      <c r="AD74" s="28">
        <v>64375.99</v>
      </c>
      <c r="AE74" s="28">
        <v>57064.69</v>
      </c>
      <c r="AF74" s="28">
        <v>55752.34</v>
      </c>
      <c r="AG74" s="28">
        <v>54402.31</v>
      </c>
      <c r="AH74" s="28">
        <v>55082.2</v>
      </c>
      <c r="AI74" s="28">
        <v>52738.59</v>
      </c>
      <c r="AJ74" s="28">
        <v>56990.22</v>
      </c>
      <c r="AK74" s="28">
        <v>57398.96</v>
      </c>
      <c r="AL74" s="28">
        <v>57393.59</v>
      </c>
      <c r="AM74" s="28">
        <v>57274.1</v>
      </c>
      <c r="AN74" s="28">
        <v>57223.57</v>
      </c>
      <c r="AO74" s="16">
        <v>55403.27</v>
      </c>
      <c r="AP74" s="16">
        <v>56687.11</v>
      </c>
      <c r="AQ74" s="16">
        <v>55201.22</v>
      </c>
      <c r="AR74" s="16">
        <v>54856.33</v>
      </c>
      <c r="AS74" s="16">
        <v>58996.33</v>
      </c>
      <c r="AT74" s="16">
        <v>54520.4</v>
      </c>
      <c r="AU74" s="16">
        <v>56221.71</v>
      </c>
      <c r="AV74" s="16">
        <v>55413.75</v>
      </c>
      <c r="AW74" s="16">
        <v>57533.86</v>
      </c>
      <c r="AX74" s="16">
        <v>49881.08</v>
      </c>
      <c r="AY74" s="16">
        <v>49626.559999999998</v>
      </c>
      <c r="AZ74" s="47">
        <v>49195.02</v>
      </c>
      <c r="BA74" s="47"/>
      <c r="BB74" s="61" t="s">
        <v>115</v>
      </c>
      <c r="BC74" s="74"/>
      <c r="BD74" s="62"/>
      <c r="BE74" s="62"/>
      <c r="BF74" s="62"/>
      <c r="BG74" s="62"/>
    </row>
    <row r="75" spans="1:59" s="14" customFormat="1" ht="12" customHeight="1">
      <c r="D75" s="38"/>
      <c r="E75" s="38"/>
      <c r="F75" s="38"/>
      <c r="G75" s="38"/>
      <c r="H75" s="38"/>
      <c r="I75" s="38"/>
      <c r="J75" s="38"/>
      <c r="K75" s="38"/>
      <c r="L75" s="38"/>
      <c r="M75" s="38"/>
      <c r="N75" s="38"/>
      <c r="O75" s="38"/>
      <c r="P75" s="38"/>
      <c r="AC75" s="38"/>
      <c r="AD75" s="38"/>
      <c r="AE75" s="38"/>
      <c r="AF75" s="38"/>
      <c r="AG75" s="38"/>
      <c r="AH75" s="38"/>
      <c r="AI75" s="38"/>
      <c r="AJ75" s="38"/>
      <c r="AK75" s="38"/>
      <c r="AL75" s="38"/>
      <c r="AM75" s="38"/>
      <c r="AN75" s="38"/>
      <c r="AZ75" s="44"/>
      <c r="BA75" s="44"/>
      <c r="BB75" s="60"/>
      <c r="BC75" s="51"/>
      <c r="BD75" s="60"/>
      <c r="BE75" s="60"/>
      <c r="BF75" s="60"/>
      <c r="BG75" s="60"/>
    </row>
    <row r="76" spans="1:59" s="14" customFormat="1" ht="12" customHeight="1">
      <c r="D76" s="38"/>
      <c r="E76" s="38"/>
      <c r="F76" s="38"/>
      <c r="G76" s="38"/>
      <c r="H76" s="38"/>
      <c r="I76" s="38"/>
      <c r="J76" s="38"/>
      <c r="K76" s="38"/>
      <c r="L76" s="38"/>
      <c r="M76" s="38"/>
      <c r="N76" s="38"/>
      <c r="O76" s="38"/>
      <c r="P76" s="38"/>
      <c r="AC76" s="38"/>
      <c r="AD76" s="38"/>
      <c r="AE76" s="38"/>
      <c r="AF76" s="38"/>
      <c r="AG76" s="38"/>
      <c r="AH76" s="38"/>
      <c r="AI76" s="38"/>
      <c r="AJ76" s="38"/>
      <c r="AK76" s="38"/>
      <c r="AL76" s="38"/>
      <c r="AM76" s="38"/>
      <c r="AN76" s="38"/>
      <c r="AZ76" s="44"/>
      <c r="BA76" s="44"/>
      <c r="BB76" s="60"/>
      <c r="BC76" s="51"/>
      <c r="BD76" s="60"/>
      <c r="BE76" s="60"/>
      <c r="BF76" s="60"/>
      <c r="BG76" s="60"/>
    </row>
    <row r="77" spans="1:59" s="14" customFormat="1" ht="12" customHeight="1">
      <c r="D77" s="38"/>
      <c r="E77" s="38"/>
      <c r="F77" s="38"/>
      <c r="G77" s="38"/>
      <c r="H77" s="38"/>
      <c r="I77" s="38"/>
      <c r="J77" s="38"/>
      <c r="K77" s="38"/>
      <c r="L77" s="38"/>
      <c r="M77" s="38"/>
      <c r="N77" s="38"/>
      <c r="O77" s="38"/>
      <c r="P77" s="38"/>
      <c r="AC77" s="38"/>
      <c r="AD77" s="38"/>
      <c r="AE77" s="38"/>
      <c r="AF77" s="38"/>
      <c r="AG77" s="38"/>
      <c r="AH77" s="38"/>
      <c r="AI77" s="38"/>
      <c r="AJ77" s="38"/>
      <c r="AK77" s="38"/>
      <c r="AL77" s="38"/>
      <c r="AM77" s="38"/>
      <c r="AN77" s="38"/>
      <c r="AZ77" s="44"/>
      <c r="BA77" s="44"/>
      <c r="BB77" s="60"/>
      <c r="BC77" s="51"/>
      <c r="BD77" s="60"/>
      <c r="BE77" s="60"/>
      <c r="BF77" s="60"/>
      <c r="BG77" s="60"/>
    </row>
    <row r="78" spans="1:59" s="14" customFormat="1" ht="12" customHeight="1">
      <c r="D78" s="38"/>
      <c r="E78" s="38"/>
      <c r="F78" s="38"/>
      <c r="G78" s="38"/>
      <c r="H78" s="38"/>
      <c r="I78" s="38"/>
      <c r="J78" s="38"/>
      <c r="K78" s="38"/>
      <c r="L78" s="38"/>
      <c r="M78" s="38"/>
      <c r="N78" s="38"/>
      <c r="O78" s="38"/>
      <c r="P78" s="38"/>
      <c r="AC78" s="38"/>
      <c r="AD78" s="38"/>
      <c r="AE78" s="38"/>
      <c r="AF78" s="38"/>
      <c r="AG78" s="38"/>
      <c r="AH78" s="38"/>
      <c r="AI78" s="38"/>
      <c r="AJ78" s="38"/>
      <c r="AK78" s="38"/>
      <c r="AL78" s="38"/>
      <c r="AM78" s="38"/>
      <c r="AN78" s="38"/>
      <c r="AZ78" s="44"/>
      <c r="BA78" s="44"/>
      <c r="BB78" s="60"/>
      <c r="BC78" s="51"/>
      <c r="BD78" s="60"/>
      <c r="BE78" s="60"/>
      <c r="BF78" s="60"/>
      <c r="BG78" s="60"/>
    </row>
    <row r="79" spans="1:59" s="14" customFormat="1" ht="12" customHeight="1">
      <c r="A79" s="63" t="s">
        <v>102</v>
      </c>
      <c r="B79" s="63" t="s">
        <v>115</v>
      </c>
      <c r="C79" s="63" t="s">
        <v>115</v>
      </c>
      <c r="D79" s="37" t="s">
        <v>115</v>
      </c>
      <c r="E79" s="37" t="s">
        <v>115</v>
      </c>
      <c r="F79" s="37" t="s">
        <v>115</v>
      </c>
      <c r="G79" s="37" t="s">
        <v>115</v>
      </c>
      <c r="H79" s="37" t="s">
        <v>115</v>
      </c>
      <c r="I79" s="37" t="s">
        <v>115</v>
      </c>
      <c r="J79" s="37" t="s">
        <v>115</v>
      </c>
      <c r="K79" s="37" t="s">
        <v>115</v>
      </c>
      <c r="L79" s="37" t="s">
        <v>115</v>
      </c>
      <c r="M79" s="37" t="s">
        <v>115</v>
      </c>
      <c r="N79" s="37" t="s">
        <v>115</v>
      </c>
      <c r="O79" s="37" t="s">
        <v>115</v>
      </c>
      <c r="P79" s="37" t="s">
        <v>115</v>
      </c>
      <c r="Q79" s="13" t="s">
        <v>115</v>
      </c>
      <c r="R79" s="13" t="s">
        <v>115</v>
      </c>
      <c r="S79" s="13" t="s">
        <v>115</v>
      </c>
      <c r="T79" s="13" t="s">
        <v>115</v>
      </c>
      <c r="U79" s="13" t="s">
        <v>115</v>
      </c>
      <c r="V79" s="13" t="s">
        <v>115</v>
      </c>
      <c r="W79" s="13" t="s">
        <v>115</v>
      </c>
      <c r="X79" s="13" t="s">
        <v>115</v>
      </c>
      <c r="Y79" s="13" t="s">
        <v>115</v>
      </c>
      <c r="Z79" s="13" t="s">
        <v>115</v>
      </c>
      <c r="AA79" s="13" t="s">
        <v>115</v>
      </c>
      <c r="AB79" s="13" t="s">
        <v>115</v>
      </c>
      <c r="AC79" s="37" t="s">
        <v>115</v>
      </c>
      <c r="AD79" s="37" t="s">
        <v>115</v>
      </c>
      <c r="AE79" s="37" t="s">
        <v>115</v>
      </c>
      <c r="AF79" s="37" t="s">
        <v>115</v>
      </c>
      <c r="AG79" s="37" t="s">
        <v>115</v>
      </c>
      <c r="AH79" s="37" t="s">
        <v>115</v>
      </c>
      <c r="AI79" s="37" t="s">
        <v>115</v>
      </c>
      <c r="AJ79" s="37" t="s">
        <v>115</v>
      </c>
      <c r="AK79" s="37" t="s">
        <v>115</v>
      </c>
      <c r="AL79" s="37" t="s">
        <v>115</v>
      </c>
      <c r="AM79" s="37" t="s">
        <v>115</v>
      </c>
      <c r="AN79" s="37" t="s">
        <v>115</v>
      </c>
      <c r="AO79" s="13" t="s">
        <v>115</v>
      </c>
      <c r="AP79" s="13" t="s">
        <v>115</v>
      </c>
      <c r="AQ79" s="13" t="s">
        <v>115</v>
      </c>
      <c r="AR79" s="13" t="s">
        <v>115</v>
      </c>
      <c r="AS79" s="13" t="s">
        <v>115</v>
      </c>
      <c r="AT79" s="13" t="s">
        <v>115</v>
      </c>
      <c r="AU79" s="13" t="s">
        <v>115</v>
      </c>
      <c r="AV79" s="13" t="s">
        <v>115</v>
      </c>
      <c r="AW79" s="13" t="s">
        <v>115</v>
      </c>
      <c r="AX79" s="13" t="s">
        <v>115</v>
      </c>
      <c r="AY79" s="13" t="s">
        <v>115</v>
      </c>
      <c r="AZ79" s="45" t="s">
        <v>116</v>
      </c>
      <c r="BA79" s="45"/>
      <c r="BB79" s="60"/>
      <c r="BC79" s="51"/>
      <c r="BD79" s="60"/>
      <c r="BE79" s="60"/>
      <c r="BF79" s="60"/>
      <c r="BG79" s="60"/>
    </row>
    <row r="80" spans="1:59" s="14" customFormat="1" ht="12" customHeight="1">
      <c r="A80" s="64" t="s">
        <v>103</v>
      </c>
      <c r="B80" s="64" t="s">
        <v>115</v>
      </c>
      <c r="C80" s="64" t="s">
        <v>115</v>
      </c>
      <c r="D80" s="27"/>
      <c r="E80" s="27"/>
      <c r="F80" s="27"/>
      <c r="G80" s="27"/>
      <c r="H80" s="27"/>
      <c r="I80" s="27"/>
      <c r="J80" s="27"/>
      <c r="K80" s="27"/>
      <c r="L80" s="27"/>
      <c r="M80" s="27"/>
      <c r="N80" s="27"/>
      <c r="O80" s="27"/>
      <c r="P80" s="27"/>
      <c r="Q80" s="12"/>
      <c r="R80" s="12"/>
      <c r="S80" s="12"/>
      <c r="T80" s="12"/>
      <c r="U80" s="12"/>
      <c r="V80" s="12"/>
      <c r="W80" s="12"/>
      <c r="X80" s="12"/>
      <c r="Y80" s="12"/>
      <c r="Z80" s="12"/>
      <c r="AA80" s="12"/>
      <c r="AB80" s="12"/>
      <c r="AC80" s="27"/>
      <c r="AD80" s="27"/>
      <c r="AE80" s="27"/>
      <c r="AF80" s="27"/>
      <c r="AG80" s="27"/>
      <c r="AH80" s="27"/>
      <c r="AI80" s="27"/>
      <c r="AJ80" s="27"/>
      <c r="AK80" s="27"/>
      <c r="AL80" s="27"/>
      <c r="AM80" s="27"/>
      <c r="AN80" s="27"/>
      <c r="AO80" s="12"/>
      <c r="AP80" s="12"/>
      <c r="AQ80" s="12"/>
      <c r="AR80" s="12"/>
      <c r="AS80" s="12"/>
      <c r="AT80" s="12"/>
      <c r="AU80" s="12"/>
      <c r="AV80" s="12"/>
      <c r="AW80" s="12"/>
      <c r="AX80" s="12"/>
      <c r="AY80" s="12"/>
      <c r="AZ80" s="46"/>
      <c r="BA80" s="46"/>
      <c r="BB80" s="61" t="s">
        <v>115</v>
      </c>
      <c r="BC80" s="74"/>
      <c r="BD80" s="60"/>
      <c r="BE80" s="60"/>
      <c r="BF80" s="60"/>
      <c r="BG80" s="60"/>
    </row>
    <row r="81" spans="1:59" s="14" customFormat="1" ht="12" customHeight="1">
      <c r="A81" s="13" t="s">
        <v>115</v>
      </c>
      <c r="B81" s="63" t="s">
        <v>104</v>
      </c>
      <c r="C81" s="63" t="s">
        <v>115</v>
      </c>
      <c r="D81" s="27">
        <v>0</v>
      </c>
      <c r="E81" s="27">
        <v>0</v>
      </c>
      <c r="F81" s="27">
        <v>0</v>
      </c>
      <c r="G81" s="27">
        <v>0</v>
      </c>
      <c r="H81" s="27">
        <v>0</v>
      </c>
      <c r="I81" s="27">
        <v>156.04</v>
      </c>
      <c r="J81" s="27">
        <v>278.75</v>
      </c>
      <c r="K81" s="27">
        <v>0</v>
      </c>
      <c r="L81" s="27">
        <v>0</v>
      </c>
      <c r="M81" s="27">
        <v>0</v>
      </c>
      <c r="N81" s="27">
        <v>0</v>
      </c>
      <c r="O81" s="27">
        <v>0</v>
      </c>
      <c r="P81" s="27">
        <v>0</v>
      </c>
      <c r="Q81" s="12">
        <v>0</v>
      </c>
      <c r="R81" s="12">
        <v>0</v>
      </c>
      <c r="S81" s="12">
        <v>0</v>
      </c>
      <c r="T81" s="12">
        <v>0</v>
      </c>
      <c r="U81" s="12">
        <v>0</v>
      </c>
      <c r="V81" s="12">
        <v>0</v>
      </c>
      <c r="W81" s="12">
        <v>0</v>
      </c>
      <c r="X81" s="12">
        <v>0</v>
      </c>
      <c r="Y81" s="12">
        <v>0</v>
      </c>
      <c r="Z81" s="12">
        <v>0</v>
      </c>
      <c r="AA81" s="12">
        <v>0</v>
      </c>
      <c r="AB81" s="12">
        <v>0</v>
      </c>
      <c r="AC81" s="27">
        <v>0</v>
      </c>
      <c r="AD81" s="27">
        <v>0</v>
      </c>
      <c r="AE81" s="27">
        <v>0</v>
      </c>
      <c r="AF81" s="27">
        <v>0</v>
      </c>
      <c r="AG81" s="27">
        <v>0</v>
      </c>
      <c r="AH81" s="27">
        <v>0</v>
      </c>
      <c r="AI81" s="27">
        <v>0</v>
      </c>
      <c r="AJ81" s="27">
        <v>0</v>
      </c>
      <c r="AK81" s="27">
        <v>0</v>
      </c>
      <c r="AL81" s="27">
        <v>0</v>
      </c>
      <c r="AM81" s="27">
        <v>0</v>
      </c>
      <c r="AN81" s="27">
        <v>0</v>
      </c>
      <c r="AO81" s="12">
        <v>0</v>
      </c>
      <c r="AP81" s="12">
        <v>0</v>
      </c>
      <c r="AQ81" s="12">
        <v>0</v>
      </c>
      <c r="AR81" s="12">
        <v>0</v>
      </c>
      <c r="AS81" s="12">
        <v>0</v>
      </c>
      <c r="AT81" s="12">
        <v>0</v>
      </c>
      <c r="AU81" s="12">
        <v>0</v>
      </c>
      <c r="AV81" s="12">
        <v>0</v>
      </c>
      <c r="AW81" s="12">
        <v>0</v>
      </c>
      <c r="AX81" s="12">
        <v>0</v>
      </c>
      <c r="AY81" s="12">
        <v>0</v>
      </c>
      <c r="AZ81" s="46">
        <v>0</v>
      </c>
      <c r="BA81" s="46"/>
      <c r="BB81" s="61" t="s">
        <v>115</v>
      </c>
      <c r="BC81" s="74"/>
      <c r="BD81" s="60"/>
      <c r="BE81" s="60"/>
      <c r="BF81" s="60"/>
      <c r="BG81" s="60"/>
    </row>
    <row r="82" spans="1:59" s="14" customFormat="1" ht="12" customHeight="1">
      <c r="A82" s="13" t="s">
        <v>115</v>
      </c>
      <c r="B82" s="63" t="s">
        <v>105</v>
      </c>
      <c r="C82" s="63" t="s">
        <v>115</v>
      </c>
      <c r="D82" s="27">
        <v>518</v>
      </c>
      <c r="E82" s="27">
        <v>30.51</v>
      </c>
      <c r="F82" s="27">
        <v>57.19</v>
      </c>
      <c r="G82" s="27">
        <v>94.55</v>
      </c>
      <c r="H82" s="27">
        <v>140.35</v>
      </c>
      <c r="I82" s="27">
        <v>195.44</v>
      </c>
      <c r="J82" s="27">
        <v>254.63</v>
      </c>
      <c r="K82" s="27">
        <v>310.14</v>
      </c>
      <c r="L82" s="27">
        <v>330.85</v>
      </c>
      <c r="M82" s="27">
        <v>436.2</v>
      </c>
      <c r="N82" s="27">
        <v>500.05</v>
      </c>
      <c r="O82" s="27">
        <v>703.87</v>
      </c>
      <c r="P82" s="27">
        <v>915.46</v>
      </c>
      <c r="Q82" s="12">
        <v>25.06</v>
      </c>
      <c r="R82" s="12">
        <v>246.5</v>
      </c>
      <c r="S82" s="12">
        <v>338.94</v>
      </c>
      <c r="T82" s="12">
        <v>444.04</v>
      </c>
      <c r="U82" s="12">
        <v>614.08000000000004</v>
      </c>
      <c r="V82" s="12">
        <v>871.77</v>
      </c>
      <c r="W82" s="12">
        <v>1054.8800000000001</v>
      </c>
      <c r="X82" s="12">
        <v>1183.8599999999999</v>
      </c>
      <c r="Y82" s="12">
        <v>1350.96</v>
      </c>
      <c r="Z82" s="12">
        <v>1519.94</v>
      </c>
      <c r="AA82" s="12">
        <v>1631.96</v>
      </c>
      <c r="AB82" s="12">
        <v>1712.95</v>
      </c>
      <c r="AC82" s="27">
        <v>43.07</v>
      </c>
      <c r="AD82" s="27">
        <v>132.33000000000001</v>
      </c>
      <c r="AE82" s="27">
        <v>217.52</v>
      </c>
      <c r="AF82" s="27">
        <v>348.42</v>
      </c>
      <c r="AG82" s="27">
        <v>508.76</v>
      </c>
      <c r="AH82" s="27">
        <v>693.38</v>
      </c>
      <c r="AI82" s="27">
        <v>928.73</v>
      </c>
      <c r="AJ82" s="27">
        <v>1057.94</v>
      </c>
      <c r="AK82" s="27">
        <v>1322.9</v>
      </c>
      <c r="AL82" s="27">
        <v>1470.18</v>
      </c>
      <c r="AM82" s="27">
        <v>1547.62</v>
      </c>
      <c r="AN82" s="27">
        <v>1814.45</v>
      </c>
      <c r="AO82" s="12">
        <v>283.61</v>
      </c>
      <c r="AP82" s="12">
        <v>437.72</v>
      </c>
      <c r="AQ82" s="12">
        <v>724.03</v>
      </c>
      <c r="AR82" s="12">
        <v>448.13</v>
      </c>
      <c r="AS82" s="12">
        <v>801.81</v>
      </c>
      <c r="AT82" s="12">
        <v>1130.2</v>
      </c>
      <c r="AU82" s="12">
        <v>1079.55</v>
      </c>
      <c r="AV82" s="12">
        <v>304.52</v>
      </c>
      <c r="AW82" s="12">
        <v>446.78</v>
      </c>
      <c r="AX82" s="12">
        <v>92.14</v>
      </c>
      <c r="AY82" s="12">
        <v>431.88</v>
      </c>
      <c r="AZ82" s="46">
        <v>669.18</v>
      </c>
      <c r="BA82" s="46"/>
      <c r="BB82" s="61" t="s">
        <v>115</v>
      </c>
      <c r="BC82" s="74"/>
      <c r="BD82" s="60"/>
      <c r="BE82" s="60"/>
      <c r="BF82" s="60"/>
      <c r="BG82" s="60"/>
    </row>
    <row r="83" spans="1:59" s="14" customFormat="1" ht="12" customHeight="1">
      <c r="A83" s="13" t="s">
        <v>115</v>
      </c>
      <c r="B83" s="63" t="s">
        <v>106</v>
      </c>
      <c r="C83" s="63" t="s">
        <v>115</v>
      </c>
      <c r="D83" s="27">
        <v>0</v>
      </c>
      <c r="E83" s="27">
        <v>0</v>
      </c>
      <c r="F83" s="27">
        <v>0</v>
      </c>
      <c r="G83" s="27">
        <v>0</v>
      </c>
      <c r="H83" s="27">
        <v>0</v>
      </c>
      <c r="I83" s="27">
        <v>0</v>
      </c>
      <c r="J83" s="27">
        <v>0</v>
      </c>
      <c r="K83" s="27">
        <v>0</v>
      </c>
      <c r="L83" s="27">
        <v>0</v>
      </c>
      <c r="M83" s="27">
        <v>0</v>
      </c>
      <c r="N83" s="27">
        <v>0</v>
      </c>
      <c r="O83" s="27">
        <v>0</v>
      </c>
      <c r="P83" s="27">
        <v>0</v>
      </c>
      <c r="Q83" s="12">
        <v>0</v>
      </c>
      <c r="R83" s="12">
        <v>0</v>
      </c>
      <c r="S83" s="12">
        <v>0</v>
      </c>
      <c r="T83" s="12">
        <v>0</v>
      </c>
      <c r="U83" s="12">
        <v>0</v>
      </c>
      <c r="V83" s="12">
        <v>0</v>
      </c>
      <c r="W83" s="12">
        <v>0</v>
      </c>
      <c r="X83" s="12">
        <v>0</v>
      </c>
      <c r="Y83" s="12">
        <v>0</v>
      </c>
      <c r="Z83" s="12">
        <v>0</v>
      </c>
      <c r="AA83" s="12">
        <v>0</v>
      </c>
      <c r="AB83" s="12">
        <v>0</v>
      </c>
      <c r="AC83" s="27">
        <v>0</v>
      </c>
      <c r="AD83" s="27">
        <v>0</v>
      </c>
      <c r="AE83" s="27">
        <v>0</v>
      </c>
      <c r="AF83" s="27">
        <v>0</v>
      </c>
      <c r="AG83" s="27">
        <v>0</v>
      </c>
      <c r="AH83" s="27">
        <v>0</v>
      </c>
      <c r="AI83" s="27">
        <v>0</v>
      </c>
      <c r="AJ83" s="27">
        <v>0</v>
      </c>
      <c r="AK83" s="27">
        <v>0</v>
      </c>
      <c r="AL83" s="27">
        <v>0</v>
      </c>
      <c r="AM83" s="27">
        <v>0</v>
      </c>
      <c r="AN83" s="27">
        <v>0</v>
      </c>
      <c r="AO83" s="12">
        <v>0</v>
      </c>
      <c r="AP83" s="12">
        <v>0</v>
      </c>
      <c r="AQ83" s="12">
        <v>0</v>
      </c>
      <c r="AR83" s="12">
        <v>0</v>
      </c>
      <c r="AS83" s="12">
        <v>0</v>
      </c>
      <c r="AT83" s="12">
        <v>0</v>
      </c>
      <c r="AU83" s="12">
        <v>0</v>
      </c>
      <c r="AV83" s="12">
        <v>0</v>
      </c>
      <c r="AW83" s="12">
        <v>0</v>
      </c>
      <c r="AX83" s="12">
        <v>0</v>
      </c>
      <c r="AY83" s="12">
        <v>0</v>
      </c>
      <c r="AZ83" s="46">
        <v>0</v>
      </c>
      <c r="BA83" s="46"/>
      <c r="BB83" s="61" t="s">
        <v>115</v>
      </c>
      <c r="BC83" s="74"/>
      <c r="BD83" s="60"/>
      <c r="BE83" s="60"/>
      <c r="BF83" s="60"/>
      <c r="BG83" s="60"/>
    </row>
    <row r="84" spans="1:59" s="17" customFormat="1" ht="12" customHeight="1">
      <c r="A84" s="64" t="s">
        <v>107</v>
      </c>
      <c r="B84" s="64" t="s">
        <v>115</v>
      </c>
      <c r="C84" s="65"/>
      <c r="D84" s="28">
        <v>518</v>
      </c>
      <c r="E84" s="28">
        <v>30.51</v>
      </c>
      <c r="F84" s="28">
        <v>57.19</v>
      </c>
      <c r="G84" s="28">
        <v>94.55</v>
      </c>
      <c r="H84" s="28">
        <v>140.35</v>
      </c>
      <c r="I84" s="28">
        <v>351.48</v>
      </c>
      <c r="J84" s="28">
        <v>533.38</v>
      </c>
      <c r="K84" s="28">
        <v>310.14</v>
      </c>
      <c r="L84" s="28">
        <v>330.85</v>
      </c>
      <c r="M84" s="28">
        <v>436.2</v>
      </c>
      <c r="N84" s="28">
        <v>500.05</v>
      </c>
      <c r="O84" s="28">
        <v>703.87</v>
      </c>
      <c r="P84" s="28">
        <v>915.46</v>
      </c>
      <c r="Q84" s="16">
        <v>25.06</v>
      </c>
      <c r="R84" s="16">
        <v>246.5</v>
      </c>
      <c r="S84" s="16">
        <v>338.94</v>
      </c>
      <c r="T84" s="16">
        <v>444.04</v>
      </c>
      <c r="U84" s="16">
        <v>614.08000000000004</v>
      </c>
      <c r="V84" s="16">
        <v>871.77</v>
      </c>
      <c r="W84" s="16">
        <v>1054.8800000000001</v>
      </c>
      <c r="X84" s="16">
        <v>1183.8599999999999</v>
      </c>
      <c r="Y84" s="16">
        <v>1350.96</v>
      </c>
      <c r="Z84" s="16">
        <v>1519.94</v>
      </c>
      <c r="AA84" s="16">
        <v>1631.96</v>
      </c>
      <c r="AB84" s="16">
        <v>1712.95</v>
      </c>
      <c r="AC84" s="28">
        <v>43.07</v>
      </c>
      <c r="AD84" s="28">
        <v>132.33000000000001</v>
      </c>
      <c r="AE84" s="28">
        <v>217.52</v>
      </c>
      <c r="AF84" s="28">
        <v>348.42</v>
      </c>
      <c r="AG84" s="28">
        <v>508.76</v>
      </c>
      <c r="AH84" s="28">
        <v>693.38</v>
      </c>
      <c r="AI84" s="28">
        <v>928.73</v>
      </c>
      <c r="AJ84" s="28">
        <v>1057.94</v>
      </c>
      <c r="AK84" s="28">
        <v>1322.9</v>
      </c>
      <c r="AL84" s="28">
        <v>1470.18</v>
      </c>
      <c r="AM84" s="28">
        <v>1547.62</v>
      </c>
      <c r="AN84" s="28">
        <v>1814.45</v>
      </c>
      <c r="AO84" s="16">
        <v>283.61</v>
      </c>
      <c r="AP84" s="16">
        <v>437.72</v>
      </c>
      <c r="AQ84" s="16">
        <v>724.03</v>
      </c>
      <c r="AR84" s="16">
        <v>448.13</v>
      </c>
      <c r="AS84" s="16">
        <v>801.81</v>
      </c>
      <c r="AT84" s="16">
        <v>1130.2</v>
      </c>
      <c r="AU84" s="16">
        <v>1079.55</v>
      </c>
      <c r="AV84" s="16">
        <v>304.52</v>
      </c>
      <c r="AW84" s="16">
        <v>446.78</v>
      </c>
      <c r="AX84" s="16">
        <v>92.14</v>
      </c>
      <c r="AY84" s="16">
        <v>431.88</v>
      </c>
      <c r="AZ84" s="47">
        <v>669.18</v>
      </c>
      <c r="BA84" s="47"/>
      <c r="BB84" s="62"/>
      <c r="BC84" s="52"/>
      <c r="BD84" s="62"/>
      <c r="BE84" s="62"/>
      <c r="BF84" s="62"/>
      <c r="BG84" s="62"/>
    </row>
    <row r="85" spans="1:59" s="14" customFormat="1" ht="12" customHeight="1">
      <c r="B85" s="63"/>
      <c r="C85" s="63"/>
      <c r="D85" s="38"/>
      <c r="E85" s="38"/>
      <c r="F85" s="38"/>
      <c r="G85" s="38"/>
      <c r="H85" s="38"/>
      <c r="I85" s="38"/>
      <c r="J85" s="38"/>
      <c r="K85" s="38"/>
      <c r="L85" s="38"/>
      <c r="M85" s="38"/>
      <c r="N85" s="38"/>
      <c r="O85" s="38"/>
      <c r="P85" s="38"/>
      <c r="AC85" s="38"/>
      <c r="AD85" s="38"/>
      <c r="AE85" s="38"/>
      <c r="AF85" s="38"/>
      <c r="AG85" s="38"/>
      <c r="AH85" s="38"/>
      <c r="AI85" s="38"/>
      <c r="AJ85" s="38"/>
      <c r="AK85" s="38"/>
      <c r="AL85" s="38"/>
      <c r="AM85" s="38"/>
      <c r="AN85" s="38"/>
      <c r="AZ85" s="44"/>
      <c r="BA85" s="44"/>
      <c r="BB85" s="60"/>
      <c r="BC85" s="51"/>
      <c r="BD85" s="60"/>
      <c r="BE85" s="60"/>
      <c r="BF85" s="60"/>
      <c r="BG85" s="60"/>
    </row>
    <row r="86" spans="1:59" s="14" customFormat="1" ht="12" customHeight="1">
      <c r="B86" s="63"/>
      <c r="C86" s="63"/>
      <c r="D86" s="38"/>
      <c r="E86" s="38"/>
      <c r="F86" s="38"/>
      <c r="G86" s="38"/>
      <c r="H86" s="38"/>
      <c r="I86" s="38"/>
      <c r="J86" s="38"/>
      <c r="K86" s="38"/>
      <c r="L86" s="38"/>
      <c r="M86" s="38"/>
      <c r="N86" s="38"/>
      <c r="O86" s="38"/>
      <c r="P86" s="38"/>
      <c r="AC86" s="38"/>
      <c r="AD86" s="38"/>
      <c r="AE86" s="38"/>
      <c r="AF86" s="38"/>
      <c r="AG86" s="38"/>
      <c r="AH86" s="38"/>
      <c r="AI86" s="38"/>
      <c r="AJ86" s="38"/>
      <c r="AK86" s="38"/>
      <c r="AL86" s="38"/>
      <c r="AM86" s="38"/>
      <c r="AN86" s="38"/>
      <c r="AZ86" s="44"/>
      <c r="BA86" s="44"/>
      <c r="BB86" s="60"/>
      <c r="BC86" s="51"/>
      <c r="BD86" s="60"/>
      <c r="BE86" s="60"/>
      <c r="BF86" s="60"/>
      <c r="BG86" s="60"/>
    </row>
    <row r="87" spans="1:59" s="14" customFormat="1" ht="12" customHeight="1">
      <c r="A87" s="63" t="s">
        <v>108</v>
      </c>
      <c r="B87" s="63" t="s">
        <v>115</v>
      </c>
      <c r="C87" s="14" t="s">
        <v>115</v>
      </c>
      <c r="D87" s="37" t="s">
        <v>115</v>
      </c>
      <c r="E87" s="37" t="s">
        <v>115</v>
      </c>
      <c r="F87" s="37" t="s">
        <v>115</v>
      </c>
      <c r="G87" s="37" t="s">
        <v>115</v>
      </c>
      <c r="H87" s="37" t="s">
        <v>115</v>
      </c>
      <c r="I87" s="37" t="s">
        <v>115</v>
      </c>
      <c r="J87" s="37" t="s">
        <v>115</v>
      </c>
      <c r="K87" s="37" t="s">
        <v>115</v>
      </c>
      <c r="L87" s="37" t="s">
        <v>115</v>
      </c>
      <c r="M87" s="37" t="s">
        <v>115</v>
      </c>
      <c r="N87" s="37" t="s">
        <v>115</v>
      </c>
      <c r="O87" s="37" t="s">
        <v>115</v>
      </c>
      <c r="P87" s="37" t="s">
        <v>115</v>
      </c>
      <c r="Q87" s="13" t="s">
        <v>115</v>
      </c>
      <c r="R87" s="13" t="s">
        <v>115</v>
      </c>
      <c r="S87" s="13" t="s">
        <v>115</v>
      </c>
      <c r="T87" s="13" t="s">
        <v>115</v>
      </c>
      <c r="U87" s="13" t="s">
        <v>115</v>
      </c>
      <c r="V87" s="13" t="s">
        <v>115</v>
      </c>
      <c r="W87" s="13" t="s">
        <v>115</v>
      </c>
      <c r="X87" s="13" t="s">
        <v>115</v>
      </c>
      <c r="Y87" s="13" t="s">
        <v>115</v>
      </c>
      <c r="Z87" s="13" t="s">
        <v>115</v>
      </c>
      <c r="AA87" s="13" t="s">
        <v>115</v>
      </c>
      <c r="AB87" s="13" t="s">
        <v>115</v>
      </c>
      <c r="AC87" s="37" t="s">
        <v>115</v>
      </c>
      <c r="AD87" s="37" t="s">
        <v>115</v>
      </c>
      <c r="AE87" s="37" t="s">
        <v>115</v>
      </c>
      <c r="AF87" s="37" t="s">
        <v>115</v>
      </c>
      <c r="AG87" s="37" t="s">
        <v>115</v>
      </c>
      <c r="AH87" s="37" t="s">
        <v>115</v>
      </c>
      <c r="AI87" s="37" t="s">
        <v>115</v>
      </c>
      <c r="AJ87" s="37" t="s">
        <v>115</v>
      </c>
      <c r="AK87" s="37" t="s">
        <v>115</v>
      </c>
      <c r="AL87" s="37" t="s">
        <v>115</v>
      </c>
      <c r="AM87" s="37" t="s">
        <v>115</v>
      </c>
      <c r="AN87" s="37" t="s">
        <v>115</v>
      </c>
      <c r="AO87" s="13" t="s">
        <v>115</v>
      </c>
      <c r="AP87" s="13" t="s">
        <v>115</v>
      </c>
      <c r="AQ87" s="13" t="s">
        <v>115</v>
      </c>
      <c r="AR87" s="13" t="s">
        <v>115</v>
      </c>
      <c r="AS87" s="13" t="s">
        <v>115</v>
      </c>
      <c r="AT87" s="13" t="s">
        <v>115</v>
      </c>
      <c r="AU87" s="13" t="s">
        <v>115</v>
      </c>
      <c r="AV87" s="13" t="s">
        <v>115</v>
      </c>
      <c r="AW87" s="13" t="s">
        <v>115</v>
      </c>
      <c r="AX87" s="13" t="s">
        <v>115</v>
      </c>
      <c r="AY87" s="13" t="s">
        <v>115</v>
      </c>
      <c r="AZ87" s="45" t="s">
        <v>116</v>
      </c>
      <c r="BA87" s="45"/>
      <c r="BB87" s="60"/>
      <c r="BC87" s="51"/>
      <c r="BD87" s="60"/>
      <c r="BE87" s="60"/>
      <c r="BF87" s="60"/>
      <c r="BG87" s="60"/>
    </row>
    <row r="88" spans="1:59" s="14" customFormat="1" ht="12" customHeight="1">
      <c r="A88" s="64" t="s">
        <v>109</v>
      </c>
      <c r="B88" s="64" t="s">
        <v>115</v>
      </c>
      <c r="C88" s="65" t="s">
        <v>115</v>
      </c>
      <c r="D88" s="27"/>
      <c r="E88" s="27"/>
      <c r="F88" s="27"/>
      <c r="G88" s="27"/>
      <c r="H88" s="27"/>
      <c r="I88" s="27"/>
      <c r="J88" s="27"/>
      <c r="K88" s="27"/>
      <c r="L88" s="27"/>
      <c r="M88" s="27"/>
      <c r="N88" s="27"/>
      <c r="O88" s="27"/>
      <c r="P88" s="27"/>
      <c r="Q88" s="12"/>
      <c r="R88" s="12"/>
      <c r="S88" s="12"/>
      <c r="T88" s="12"/>
      <c r="U88" s="12"/>
      <c r="V88" s="12"/>
      <c r="W88" s="12"/>
      <c r="X88" s="12"/>
      <c r="Y88" s="12"/>
      <c r="Z88" s="12"/>
      <c r="AA88" s="12"/>
      <c r="AB88" s="12"/>
      <c r="AC88" s="27"/>
      <c r="AD88" s="27"/>
      <c r="AE88" s="27"/>
      <c r="AF88" s="27"/>
      <c r="AG88" s="27"/>
      <c r="AH88" s="27"/>
      <c r="AI88" s="27"/>
      <c r="AJ88" s="27"/>
      <c r="AK88" s="27"/>
      <c r="AL88" s="27"/>
      <c r="AM88" s="27"/>
      <c r="AN88" s="27"/>
      <c r="AO88" s="12"/>
      <c r="AP88" s="12"/>
      <c r="AQ88" s="12"/>
      <c r="AR88" s="12"/>
      <c r="AS88" s="12"/>
      <c r="AT88" s="12"/>
      <c r="AU88" s="12"/>
      <c r="AV88" s="12"/>
      <c r="AW88" s="12"/>
      <c r="AX88" s="12"/>
      <c r="AY88" s="12"/>
      <c r="AZ88" s="46"/>
      <c r="BA88" s="46"/>
      <c r="BB88" s="61" t="s">
        <v>115</v>
      </c>
      <c r="BC88" s="74"/>
      <c r="BD88" s="60"/>
      <c r="BE88" s="60"/>
      <c r="BF88" s="60"/>
      <c r="BG88" s="60"/>
    </row>
    <row r="89" spans="1:59" s="14" customFormat="1" ht="12" customHeight="1">
      <c r="A89" s="13" t="s">
        <v>115</v>
      </c>
      <c r="B89" s="63" t="s">
        <v>110</v>
      </c>
      <c r="C89" s="63" t="s">
        <v>115</v>
      </c>
      <c r="D89" s="27">
        <v>0</v>
      </c>
      <c r="E89" s="27">
        <v>0</v>
      </c>
      <c r="F89" s="27">
        <v>0</v>
      </c>
      <c r="G89" s="27">
        <v>0</v>
      </c>
      <c r="H89" s="27">
        <v>0</v>
      </c>
      <c r="I89" s="27">
        <v>0</v>
      </c>
      <c r="J89" s="27">
        <v>0</v>
      </c>
      <c r="K89" s="27">
        <v>0</v>
      </c>
      <c r="L89" s="27">
        <v>0</v>
      </c>
      <c r="M89" s="27">
        <v>0</v>
      </c>
      <c r="N89" s="27">
        <v>0</v>
      </c>
      <c r="O89" s="27">
        <v>0</v>
      </c>
      <c r="P89" s="27">
        <v>0</v>
      </c>
      <c r="Q89" s="12">
        <v>0</v>
      </c>
      <c r="R89" s="12">
        <v>0</v>
      </c>
      <c r="S89" s="12">
        <v>1000</v>
      </c>
      <c r="T89" s="12">
        <v>1000</v>
      </c>
      <c r="U89" s="12">
        <v>1000</v>
      </c>
      <c r="V89" s="12">
        <v>1000</v>
      </c>
      <c r="W89" s="12">
        <v>1000</v>
      </c>
      <c r="X89" s="12">
        <v>1000</v>
      </c>
      <c r="Y89" s="12">
        <v>1000</v>
      </c>
      <c r="Z89" s="12">
        <v>1000</v>
      </c>
      <c r="AA89" s="12">
        <v>1000</v>
      </c>
      <c r="AB89" s="12">
        <v>1000</v>
      </c>
      <c r="AC89" s="27">
        <v>1000</v>
      </c>
      <c r="AD89" s="27">
        <v>1000</v>
      </c>
      <c r="AE89" s="27">
        <v>1000</v>
      </c>
      <c r="AF89" s="27">
        <v>1000</v>
      </c>
      <c r="AG89" s="27">
        <v>0</v>
      </c>
      <c r="AH89" s="27">
        <v>0</v>
      </c>
      <c r="AI89" s="27">
        <v>0</v>
      </c>
      <c r="AJ89" s="27">
        <v>0</v>
      </c>
      <c r="AK89" s="27">
        <v>0</v>
      </c>
      <c r="AL89" s="27">
        <v>0</v>
      </c>
      <c r="AM89" s="27">
        <v>0</v>
      </c>
      <c r="AN89" s="27">
        <v>0</v>
      </c>
      <c r="AO89" s="12">
        <v>0</v>
      </c>
      <c r="AP89" s="12">
        <v>0</v>
      </c>
      <c r="AQ89" s="12">
        <v>0</v>
      </c>
      <c r="AR89" s="12">
        <v>0</v>
      </c>
      <c r="AS89" s="12">
        <v>0</v>
      </c>
      <c r="AT89" s="12">
        <v>0</v>
      </c>
      <c r="AU89" s="12">
        <v>0</v>
      </c>
      <c r="AV89" s="12">
        <v>0</v>
      </c>
      <c r="AW89" s="12">
        <v>0</v>
      </c>
      <c r="AX89" s="12">
        <v>0</v>
      </c>
      <c r="AY89" s="12">
        <v>0</v>
      </c>
      <c r="AZ89" s="46">
        <v>0</v>
      </c>
      <c r="BA89" s="46"/>
      <c r="BB89" s="61" t="s">
        <v>115</v>
      </c>
      <c r="BC89" s="74"/>
      <c r="BD89" s="60"/>
      <c r="BE89" s="60"/>
      <c r="BF89" s="60"/>
      <c r="BG89" s="60"/>
    </row>
    <row r="90" spans="1:59" s="14" customFormat="1" ht="12" customHeight="1">
      <c r="A90" s="13" t="s">
        <v>115</v>
      </c>
      <c r="B90" s="63" t="s">
        <v>111</v>
      </c>
      <c r="C90" s="63" t="s">
        <v>115</v>
      </c>
      <c r="D90" s="27">
        <v>16977.990000000002</v>
      </c>
      <c r="E90" s="27">
        <v>16977.990000000002</v>
      </c>
      <c r="F90" s="27">
        <v>16977.990000000002</v>
      </c>
      <c r="G90" s="27">
        <v>16977.990000000002</v>
      </c>
      <c r="H90" s="27">
        <v>16977.990000000002</v>
      </c>
      <c r="I90" s="27">
        <v>16977.990000000002</v>
      </c>
      <c r="J90" s="27">
        <v>16977.990000000002</v>
      </c>
      <c r="K90" s="27">
        <v>16977.990000000002</v>
      </c>
      <c r="L90" s="27">
        <v>16977.990000000002</v>
      </c>
      <c r="M90" s="27">
        <v>16977.990000000002</v>
      </c>
      <c r="N90" s="27">
        <v>16977.990000000002</v>
      </c>
      <c r="O90" s="27">
        <v>16977.990000000002</v>
      </c>
      <c r="P90" s="27">
        <v>16977.990000000002</v>
      </c>
      <c r="Q90" s="12">
        <v>16977.990000000002</v>
      </c>
      <c r="R90" s="12">
        <v>16977.990000000002</v>
      </c>
      <c r="S90" s="12">
        <v>16977.990000000002</v>
      </c>
      <c r="T90" s="12">
        <v>16977.990000000002</v>
      </c>
      <c r="U90" s="12">
        <v>16977.990000000002</v>
      </c>
      <c r="V90" s="12">
        <v>16977.990000000002</v>
      </c>
      <c r="W90" s="12">
        <v>16977.990000000002</v>
      </c>
      <c r="X90" s="12">
        <v>16977.990000000002</v>
      </c>
      <c r="Y90" s="12">
        <v>16977.990000000002</v>
      </c>
      <c r="Z90" s="12">
        <v>16977.990000000002</v>
      </c>
      <c r="AA90" s="12">
        <v>16977.990000000002</v>
      </c>
      <c r="AB90" s="12">
        <v>16977.990000000002</v>
      </c>
      <c r="AC90" s="27">
        <v>16977.990000000002</v>
      </c>
      <c r="AD90" s="27">
        <v>16977.990000000002</v>
      </c>
      <c r="AE90" s="27">
        <v>16977.990000000002</v>
      </c>
      <c r="AF90" s="27">
        <v>16977.990000000002</v>
      </c>
      <c r="AG90" s="27">
        <v>16977.990000000002</v>
      </c>
      <c r="AH90" s="27">
        <v>16977.990000000002</v>
      </c>
      <c r="AI90" s="27">
        <v>16977.990000000002</v>
      </c>
      <c r="AJ90" s="27">
        <v>16977.990000000002</v>
      </c>
      <c r="AK90" s="27">
        <v>16977.990000000002</v>
      </c>
      <c r="AL90" s="27">
        <v>16977.990000000002</v>
      </c>
      <c r="AM90" s="27">
        <v>16977.990000000002</v>
      </c>
      <c r="AN90" s="27">
        <v>16977.990000000002</v>
      </c>
      <c r="AO90" s="12">
        <v>16977.990000000002</v>
      </c>
      <c r="AP90" s="12">
        <v>16977.990000000002</v>
      </c>
      <c r="AQ90" s="12">
        <v>16977.990000000002</v>
      </c>
      <c r="AR90" s="12">
        <v>16977.990000000002</v>
      </c>
      <c r="AS90" s="12">
        <v>16977.990000000002</v>
      </c>
      <c r="AT90" s="12">
        <v>16977.990000000002</v>
      </c>
      <c r="AU90" s="12">
        <v>16977.990000000002</v>
      </c>
      <c r="AV90" s="12">
        <v>16977.990000000002</v>
      </c>
      <c r="AW90" s="12">
        <v>16977.990000000002</v>
      </c>
      <c r="AX90" s="12">
        <v>16977.990000000002</v>
      </c>
      <c r="AY90" s="12">
        <v>16977.990000000002</v>
      </c>
      <c r="AZ90" s="46">
        <v>16977.990000000002</v>
      </c>
      <c r="BA90" s="46"/>
      <c r="BB90" s="61" t="s">
        <v>115</v>
      </c>
      <c r="BC90" s="74"/>
      <c r="BD90" s="60"/>
      <c r="BE90" s="60"/>
      <c r="BF90" s="60"/>
      <c r="BG90" s="60"/>
    </row>
    <row r="91" spans="1:59" s="14" customFormat="1" ht="12" customHeight="1">
      <c r="A91" s="63" t="s">
        <v>55</v>
      </c>
      <c r="B91" s="63" t="s">
        <v>115</v>
      </c>
      <c r="C91" s="65"/>
      <c r="D91" s="39">
        <v>-98.6</v>
      </c>
      <c r="E91" s="39">
        <v>-99.45</v>
      </c>
      <c r="F91" s="39">
        <v>470.86</v>
      </c>
      <c r="G91" s="39">
        <v>1180.82</v>
      </c>
      <c r="H91" s="39">
        <v>1861.79</v>
      </c>
      <c r="I91" s="39">
        <v>3495.31</v>
      </c>
      <c r="J91" s="39">
        <v>4686.68</v>
      </c>
      <c r="K91" s="39">
        <v>4628.01</v>
      </c>
      <c r="L91" s="39">
        <v>5517.56</v>
      </c>
      <c r="M91" s="39">
        <v>7280.76</v>
      </c>
      <c r="N91" s="39">
        <v>7479.36</v>
      </c>
      <c r="O91" s="39">
        <v>9110.7900000000009</v>
      </c>
      <c r="P91" s="39">
        <v>8902.8700000000008</v>
      </c>
      <c r="Q91" s="18">
        <v>8553.61</v>
      </c>
      <c r="R91" s="18">
        <v>8524.35</v>
      </c>
      <c r="S91" s="18">
        <v>8918.93</v>
      </c>
      <c r="T91" s="18">
        <v>11639.11</v>
      </c>
      <c r="U91" s="18">
        <v>13631.34</v>
      </c>
      <c r="V91" s="18">
        <v>12783.37</v>
      </c>
      <c r="W91" s="18">
        <v>13974.53</v>
      </c>
      <c r="X91" s="18">
        <v>16948.95</v>
      </c>
      <c r="Y91" s="18">
        <v>15604.68</v>
      </c>
      <c r="Z91" s="18">
        <v>38680.36</v>
      </c>
      <c r="AA91" s="18">
        <v>41666.5</v>
      </c>
      <c r="AB91" s="18">
        <v>48207.67</v>
      </c>
      <c r="AC91" s="39">
        <v>54352.76</v>
      </c>
      <c r="AD91" s="39">
        <v>46265.67</v>
      </c>
      <c r="AE91" s="39">
        <v>38869.18</v>
      </c>
      <c r="AF91" s="39">
        <v>37425.93</v>
      </c>
      <c r="AG91" s="39">
        <v>36915.56</v>
      </c>
      <c r="AH91" s="39">
        <v>37410.83</v>
      </c>
      <c r="AI91" s="39">
        <v>34831.870000000003</v>
      </c>
      <c r="AJ91" s="39">
        <v>38954.29</v>
      </c>
      <c r="AK91" s="39">
        <v>39098.07</v>
      </c>
      <c r="AL91" s="39">
        <v>38945.42</v>
      </c>
      <c r="AM91" s="39">
        <v>38748.49</v>
      </c>
      <c r="AN91" s="39">
        <v>38431.129999999997</v>
      </c>
      <c r="AO91" s="18">
        <v>38141.67</v>
      </c>
      <c r="AP91" s="18">
        <v>39271.4</v>
      </c>
      <c r="AQ91" s="18">
        <v>37499.199999999997</v>
      </c>
      <c r="AR91" s="18">
        <v>37430.21</v>
      </c>
      <c r="AS91" s="18">
        <v>41216.53</v>
      </c>
      <c r="AT91" s="18">
        <v>36412.21</v>
      </c>
      <c r="AU91" s="18">
        <v>38164.17</v>
      </c>
      <c r="AV91" s="18">
        <v>38131.24</v>
      </c>
      <c r="AW91" s="18">
        <v>40109.089999999997</v>
      </c>
      <c r="AX91" s="18">
        <v>32810.949999999997</v>
      </c>
      <c r="AY91" s="18">
        <v>32216.69</v>
      </c>
      <c r="AZ91" s="47">
        <v>31547.85</v>
      </c>
      <c r="BA91" s="47"/>
      <c r="BB91" s="60"/>
      <c r="BC91" s="51"/>
      <c r="BD91" s="60"/>
      <c r="BE91" s="60"/>
      <c r="BF91" s="60"/>
      <c r="BG91" s="60"/>
    </row>
    <row r="92" spans="1:59" s="17" customFormat="1" ht="12" customHeight="1">
      <c r="A92" s="64" t="s">
        <v>112</v>
      </c>
      <c r="B92" s="64" t="s">
        <v>115</v>
      </c>
      <c r="C92" s="65" t="s">
        <v>115</v>
      </c>
      <c r="D92" s="28">
        <v>16879.39</v>
      </c>
      <c r="E92" s="28">
        <v>16878.54</v>
      </c>
      <c r="F92" s="28">
        <v>17448.849999999999</v>
      </c>
      <c r="G92" s="28">
        <v>18158.810000000001</v>
      </c>
      <c r="H92" s="28">
        <v>18839.78</v>
      </c>
      <c r="I92" s="28">
        <v>20473.3</v>
      </c>
      <c r="J92" s="28">
        <v>21664.67</v>
      </c>
      <c r="K92" s="28">
        <v>21606</v>
      </c>
      <c r="L92" s="28">
        <v>22495.55</v>
      </c>
      <c r="M92" s="28">
        <v>24258.75</v>
      </c>
      <c r="N92" s="28">
        <v>24457.35</v>
      </c>
      <c r="O92" s="28">
        <v>26088.78</v>
      </c>
      <c r="P92" s="28">
        <v>25880.86</v>
      </c>
      <c r="Q92" s="16">
        <v>25531.599999999999</v>
      </c>
      <c r="R92" s="16">
        <v>25502.34</v>
      </c>
      <c r="S92" s="16">
        <v>26896.92</v>
      </c>
      <c r="T92" s="16">
        <v>29617.1</v>
      </c>
      <c r="U92" s="16">
        <v>31609.33</v>
      </c>
      <c r="V92" s="16">
        <v>30761.360000000001</v>
      </c>
      <c r="W92" s="16">
        <v>31952.52</v>
      </c>
      <c r="X92" s="16">
        <v>34926.94</v>
      </c>
      <c r="Y92" s="16">
        <v>33582.67</v>
      </c>
      <c r="Z92" s="16">
        <v>56658.35</v>
      </c>
      <c r="AA92" s="16">
        <v>59644.49</v>
      </c>
      <c r="AB92" s="16">
        <v>66185.66</v>
      </c>
      <c r="AC92" s="28">
        <v>72330.75</v>
      </c>
      <c r="AD92" s="28">
        <v>64243.66</v>
      </c>
      <c r="AE92" s="28">
        <v>56847.17</v>
      </c>
      <c r="AF92" s="28">
        <v>55403.92</v>
      </c>
      <c r="AG92" s="28">
        <v>53893.55</v>
      </c>
      <c r="AH92" s="28">
        <v>54388.82</v>
      </c>
      <c r="AI92" s="28">
        <v>51809.86</v>
      </c>
      <c r="AJ92" s="28">
        <v>55932.28</v>
      </c>
      <c r="AK92" s="28">
        <v>56076.06</v>
      </c>
      <c r="AL92" s="28">
        <v>55923.41</v>
      </c>
      <c r="AM92" s="28">
        <v>55726.48</v>
      </c>
      <c r="AN92" s="28">
        <v>55409.120000000003</v>
      </c>
      <c r="AO92" s="16">
        <v>55119.66</v>
      </c>
      <c r="AP92" s="16">
        <v>56249.39</v>
      </c>
      <c r="AQ92" s="16">
        <v>54477.19</v>
      </c>
      <c r="AR92" s="16">
        <v>54408.2</v>
      </c>
      <c r="AS92" s="16">
        <v>58194.52</v>
      </c>
      <c r="AT92" s="16">
        <v>53390.2</v>
      </c>
      <c r="AU92" s="16">
        <v>55142.16</v>
      </c>
      <c r="AV92" s="16">
        <v>55109.23</v>
      </c>
      <c r="AW92" s="16">
        <v>57087.08</v>
      </c>
      <c r="AX92" s="16">
        <v>49788.94</v>
      </c>
      <c r="AY92" s="16">
        <v>49194.68</v>
      </c>
      <c r="AZ92" s="47">
        <v>48525.84</v>
      </c>
      <c r="BA92" s="47"/>
      <c r="BB92" s="62"/>
      <c r="BC92" s="52"/>
      <c r="BD92" s="62"/>
      <c r="BE92" s="62"/>
      <c r="BF92" s="62"/>
      <c r="BG92" s="62"/>
    </row>
    <row r="93" spans="1:59" s="14" customFormat="1" ht="12" customHeight="1">
      <c r="A93" s="63"/>
      <c r="B93" s="63"/>
      <c r="D93" s="38"/>
      <c r="E93" s="38"/>
      <c r="F93" s="38"/>
      <c r="G93" s="38"/>
      <c r="H93" s="38"/>
      <c r="I93" s="38"/>
      <c r="J93" s="38"/>
      <c r="K93" s="38"/>
      <c r="L93" s="38"/>
      <c r="M93" s="38"/>
      <c r="N93" s="38"/>
      <c r="O93" s="38"/>
      <c r="P93" s="38"/>
      <c r="AC93" s="38"/>
      <c r="AD93" s="38"/>
      <c r="AE93" s="38"/>
      <c r="AF93" s="38"/>
      <c r="AG93" s="38"/>
      <c r="AH93" s="38"/>
      <c r="AI93" s="38"/>
      <c r="AJ93" s="38"/>
      <c r="AK93" s="38"/>
      <c r="AL93" s="38"/>
      <c r="AM93" s="38"/>
      <c r="AN93" s="38"/>
      <c r="AZ93" s="44"/>
      <c r="BA93" s="44"/>
      <c r="BB93" s="60"/>
      <c r="BC93" s="51"/>
      <c r="BD93" s="60"/>
      <c r="BE93" s="60"/>
      <c r="BF93" s="60"/>
      <c r="BG93" s="60"/>
    </row>
    <row r="94" spans="1:59" s="14" customFormat="1" ht="12" customHeight="1">
      <c r="A94" s="63"/>
      <c r="B94" s="63"/>
      <c r="D94" s="38"/>
      <c r="E94" s="38"/>
      <c r="F94" s="38"/>
      <c r="G94" s="38"/>
      <c r="H94" s="38"/>
      <c r="I94" s="38"/>
      <c r="J94" s="38"/>
      <c r="K94" s="38"/>
      <c r="L94" s="38"/>
      <c r="M94" s="38"/>
      <c r="N94" s="38"/>
      <c r="O94" s="38"/>
      <c r="P94" s="38"/>
      <c r="AC94" s="38"/>
      <c r="AD94" s="38"/>
      <c r="AE94" s="38"/>
      <c r="AF94" s="38"/>
      <c r="AG94" s="38"/>
      <c r="AH94" s="38"/>
      <c r="AI94" s="38"/>
      <c r="AJ94" s="38"/>
      <c r="AK94" s="38"/>
      <c r="AL94" s="38"/>
      <c r="AM94" s="38"/>
      <c r="AN94" s="38"/>
      <c r="AZ94" s="44"/>
      <c r="BA94" s="44"/>
      <c r="BB94" s="60"/>
      <c r="BC94" s="51"/>
      <c r="BD94" s="60"/>
      <c r="BE94" s="60"/>
      <c r="BF94" s="60"/>
      <c r="BG94" s="60"/>
    </row>
    <row r="95" spans="1:59" s="17" customFormat="1" ht="12" customHeight="1">
      <c r="A95" s="64" t="s">
        <v>113</v>
      </c>
      <c r="B95" s="64" t="s">
        <v>115</v>
      </c>
      <c r="C95" s="65" t="s">
        <v>115</v>
      </c>
      <c r="D95" s="28">
        <v>17397.39</v>
      </c>
      <c r="E95" s="28">
        <v>16909.05</v>
      </c>
      <c r="F95" s="28">
        <v>17506.04</v>
      </c>
      <c r="G95" s="28">
        <v>18253.36</v>
      </c>
      <c r="H95" s="28">
        <v>18980.13</v>
      </c>
      <c r="I95" s="28">
        <v>20824.78</v>
      </c>
      <c r="J95" s="28">
        <v>22198.05</v>
      </c>
      <c r="K95" s="28">
        <v>21916.14</v>
      </c>
      <c r="L95" s="28">
        <v>22826.400000000001</v>
      </c>
      <c r="M95" s="28">
        <v>24694.95</v>
      </c>
      <c r="N95" s="28">
        <v>24957.4</v>
      </c>
      <c r="O95" s="28">
        <v>26792.65</v>
      </c>
      <c r="P95" s="28">
        <v>26796.32</v>
      </c>
      <c r="Q95" s="16">
        <v>25556.66</v>
      </c>
      <c r="R95" s="16">
        <v>25748.84</v>
      </c>
      <c r="S95" s="16">
        <v>27235.86</v>
      </c>
      <c r="T95" s="16">
        <v>30061.14</v>
      </c>
      <c r="U95" s="16">
        <v>32223.41</v>
      </c>
      <c r="V95" s="16">
        <v>31633.13</v>
      </c>
      <c r="W95" s="16">
        <v>33007.4</v>
      </c>
      <c r="X95" s="16">
        <v>36110.800000000003</v>
      </c>
      <c r="Y95" s="16">
        <v>34933.629999999997</v>
      </c>
      <c r="Z95" s="16">
        <v>58178.29</v>
      </c>
      <c r="AA95" s="16">
        <v>61276.45</v>
      </c>
      <c r="AB95" s="16">
        <v>67898.61</v>
      </c>
      <c r="AC95" s="28">
        <v>72373.820000000007</v>
      </c>
      <c r="AD95" s="28">
        <v>64375.99</v>
      </c>
      <c r="AE95" s="28">
        <v>57064.69</v>
      </c>
      <c r="AF95" s="28">
        <v>55752.34</v>
      </c>
      <c r="AG95" s="28">
        <v>54402.31</v>
      </c>
      <c r="AH95" s="28">
        <v>55082.2</v>
      </c>
      <c r="AI95" s="28">
        <v>52738.59</v>
      </c>
      <c r="AJ95" s="28">
        <v>56990.22</v>
      </c>
      <c r="AK95" s="28">
        <v>57398.96</v>
      </c>
      <c r="AL95" s="28">
        <v>57393.59</v>
      </c>
      <c r="AM95" s="28">
        <v>57274.1</v>
      </c>
      <c r="AN95" s="28">
        <v>57223.57</v>
      </c>
      <c r="AO95" s="16">
        <v>55403.27</v>
      </c>
      <c r="AP95" s="16">
        <v>56687.11</v>
      </c>
      <c r="AQ95" s="16">
        <v>55201.22</v>
      </c>
      <c r="AR95" s="16">
        <v>54856.33</v>
      </c>
      <c r="AS95" s="16">
        <v>58996.33</v>
      </c>
      <c r="AT95" s="16">
        <v>54520.4</v>
      </c>
      <c r="AU95" s="16">
        <v>56221.71</v>
      </c>
      <c r="AV95" s="16">
        <v>55413.75</v>
      </c>
      <c r="AW95" s="16">
        <v>57533.86</v>
      </c>
      <c r="AX95" s="16">
        <v>49881.08</v>
      </c>
      <c r="AY95" s="16">
        <v>49626.559999999998</v>
      </c>
      <c r="AZ95" s="47">
        <v>49195.02</v>
      </c>
      <c r="BA95" s="47"/>
      <c r="BB95" s="62"/>
      <c r="BC95" s="52"/>
      <c r="BD95" s="62"/>
      <c r="BE95" s="62"/>
      <c r="BF95" s="62"/>
      <c r="BG95" s="62"/>
    </row>
    <row r="96" spans="1:59" ht="12" customHeight="1">
      <c r="B96" s="70"/>
      <c r="C96" s="70"/>
    </row>
    <row r="97" spans="2:3" ht="12" customHeight="1">
      <c r="B97" s="70"/>
      <c r="C97" s="70"/>
    </row>
    <row r="98" spans="2:3" ht="12" customHeight="1">
      <c r="B98" s="70"/>
      <c r="C98" s="70"/>
    </row>
    <row r="99" spans="2:3" ht="12" customHeight="1">
      <c r="B99" s="70"/>
      <c r="C99" s="70"/>
    </row>
  </sheetData>
  <mergeCells count="87">
    <mergeCell ref="B96:C96"/>
    <mergeCell ref="B97:C97"/>
    <mergeCell ref="B98:C98"/>
    <mergeCell ref="B99:C99"/>
    <mergeCell ref="B50:C50"/>
    <mergeCell ref="B85:C85"/>
    <mergeCell ref="B86:C86"/>
    <mergeCell ref="A93:B93"/>
    <mergeCell ref="A94:B94"/>
    <mergeCell ref="A95:C95"/>
    <mergeCell ref="A91:C91"/>
    <mergeCell ref="A92:C92"/>
    <mergeCell ref="B70:C70"/>
    <mergeCell ref="B71:C71"/>
    <mergeCell ref="A60:C60"/>
    <mergeCell ref="A61:C61"/>
    <mergeCell ref="A1:C1"/>
    <mergeCell ref="B5:C5"/>
    <mergeCell ref="B6:C6"/>
    <mergeCell ref="B22:C22"/>
    <mergeCell ref="B23:C23"/>
    <mergeCell ref="A4:C4"/>
    <mergeCell ref="A3:C3"/>
    <mergeCell ref="A7:C7"/>
    <mergeCell ref="A8:C8"/>
    <mergeCell ref="A9:C9"/>
    <mergeCell ref="A10:C10"/>
    <mergeCell ref="A11:C11"/>
    <mergeCell ref="A16:C16"/>
    <mergeCell ref="A18:C18"/>
    <mergeCell ref="A19:C19"/>
    <mergeCell ref="A20:C20"/>
    <mergeCell ref="B24:C24"/>
    <mergeCell ref="B25:C25"/>
    <mergeCell ref="B41:C41"/>
    <mergeCell ref="B42:C42"/>
    <mergeCell ref="B43:C43"/>
    <mergeCell ref="A40:C40"/>
    <mergeCell ref="A31:C31"/>
    <mergeCell ref="A32:C32"/>
    <mergeCell ref="A33:C33"/>
    <mergeCell ref="A34:C34"/>
    <mergeCell ref="A26:C26"/>
    <mergeCell ref="A27:C27"/>
    <mergeCell ref="A28:C28"/>
    <mergeCell ref="A29:C29"/>
    <mergeCell ref="A30:C30"/>
    <mergeCell ref="B47:C47"/>
    <mergeCell ref="B48:C48"/>
    <mergeCell ref="B49:C49"/>
    <mergeCell ref="A84:C84"/>
    <mergeCell ref="A88:C88"/>
    <mergeCell ref="B62:C62"/>
    <mergeCell ref="B63:C63"/>
    <mergeCell ref="B64:C64"/>
    <mergeCell ref="B65:C65"/>
    <mergeCell ref="A51:C51"/>
    <mergeCell ref="A52:C52"/>
    <mergeCell ref="A53:C53"/>
    <mergeCell ref="A54:C54"/>
    <mergeCell ref="A57:C57"/>
    <mergeCell ref="B66:C66"/>
    <mergeCell ref="B67:C67"/>
    <mergeCell ref="A44:C44"/>
    <mergeCell ref="A45:C45"/>
    <mergeCell ref="A46:C46"/>
    <mergeCell ref="A35:C35"/>
    <mergeCell ref="A36:C36"/>
    <mergeCell ref="A37:C37"/>
    <mergeCell ref="A38:C38"/>
    <mergeCell ref="A39:C39"/>
    <mergeCell ref="A21:C21"/>
    <mergeCell ref="A12:C12"/>
    <mergeCell ref="A13:C13"/>
    <mergeCell ref="A14:C14"/>
    <mergeCell ref="A15:C15"/>
    <mergeCell ref="B90:C90"/>
    <mergeCell ref="B89:C89"/>
    <mergeCell ref="A80:C80"/>
    <mergeCell ref="A72:C72"/>
    <mergeCell ref="A73:C73"/>
    <mergeCell ref="A74:C74"/>
    <mergeCell ref="A79:C79"/>
    <mergeCell ref="A87:B87"/>
    <mergeCell ref="B81:C81"/>
    <mergeCell ref="B82:C82"/>
    <mergeCell ref="B83:C83"/>
  </mergeCells>
  <phoneticPr fontId="3" type="noConversion"/>
  <pageMargins left="0.75" right="0.75" top="1" bottom="1" header="0.5" footer="0.5"/>
  <pageSetup orientation="portrait" horizontalDpi="4294967292" verticalDpi="4294967292"/>
  <legacy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X43"/>
  <sheetViews>
    <sheetView topLeftCell="A14" zoomScale="125" workbookViewId="0">
      <selection activeCell="A9" sqref="A9"/>
    </sheetView>
  </sheetViews>
  <sheetFormatPr baseColWidth="10" defaultRowHeight="12"/>
  <cols>
    <col min="1" max="1" width="18" style="6" customWidth="1"/>
    <col min="2" max="6" width="6.85546875" style="6" bestFit="1" customWidth="1"/>
    <col min="7" max="7" width="7.140625" style="6" bestFit="1" customWidth="1"/>
    <col min="8" max="9" width="6.85546875" style="6" bestFit="1" customWidth="1"/>
    <col min="10" max="10" width="7" style="6" bestFit="1" customWidth="1"/>
    <col min="11" max="12" width="6.85546875" style="6" bestFit="1" customWidth="1"/>
    <col min="13" max="13" width="7" style="6" bestFit="1" customWidth="1"/>
    <col min="14" max="18" width="6.85546875" style="6" bestFit="1" customWidth="1"/>
    <col min="19" max="19" width="7.140625" style="6" bestFit="1" customWidth="1"/>
    <col min="20" max="21" width="6.85546875" style="6" bestFit="1" customWidth="1"/>
    <col min="22" max="22" width="7" style="6" bestFit="1" customWidth="1"/>
    <col min="23" max="23" width="6.85546875" style="6" bestFit="1" customWidth="1"/>
    <col min="24" max="24" width="7.85546875" style="6" bestFit="1" customWidth="1"/>
    <col min="25" max="25" width="7" style="6" bestFit="1" customWidth="1"/>
    <col min="26" max="26" width="6.85546875" style="6" bestFit="1" customWidth="1"/>
    <col min="27" max="27" width="7.85546875" style="6" bestFit="1" customWidth="1"/>
    <col min="28" max="30" width="6.85546875" style="6" bestFit="1" customWidth="1"/>
    <col min="31" max="31" width="7.5703125" style="6" bestFit="1" customWidth="1"/>
    <col min="32" max="33" width="6.85546875" style="6" bestFit="1" customWidth="1"/>
    <col min="34" max="34" width="7" style="6" bestFit="1" customWidth="1"/>
    <col min="35" max="36" width="6.85546875" style="6" bestFit="1" customWidth="1"/>
    <col min="37" max="37" width="7" style="6" bestFit="1" customWidth="1"/>
    <col min="38" max="42" width="6.85546875" style="6" bestFit="1" customWidth="1"/>
    <col min="43" max="43" width="7.140625" style="6" bestFit="1" customWidth="1"/>
    <col min="44" max="45" width="6.85546875" style="6" bestFit="1" customWidth="1"/>
    <col min="46" max="46" width="7" style="6" bestFit="1" customWidth="1"/>
    <col min="47" max="48" width="6.85546875" style="6" bestFit="1" customWidth="1"/>
    <col min="49" max="49" width="7" style="6" bestFit="1" customWidth="1"/>
    <col min="50" max="50" width="6.85546875" style="6" bestFit="1" customWidth="1"/>
    <col min="51" max="16384" width="10.7109375" style="6"/>
  </cols>
  <sheetData>
    <row r="2" spans="1:12" ht="13">
      <c r="A2" s="71" t="s">
        <v>82</v>
      </c>
      <c r="B2" s="72"/>
      <c r="C2" s="72"/>
      <c r="D2" s="72"/>
      <c r="E2" s="72"/>
      <c r="F2" s="72"/>
      <c r="G2" s="72"/>
      <c r="H2" s="72"/>
      <c r="I2" s="72"/>
      <c r="J2" s="72"/>
      <c r="K2" s="72"/>
      <c r="L2" s="72"/>
    </row>
    <row r="3" spans="1:12">
      <c r="A3" s="5" t="s">
        <v>80</v>
      </c>
    </row>
    <row r="4" spans="1:12" ht="24" customHeight="1">
      <c r="A4" s="73" t="s">
        <v>83</v>
      </c>
      <c r="B4" s="73"/>
      <c r="C4" s="73"/>
      <c r="D4" s="73"/>
      <c r="E4" s="73"/>
      <c r="F4" s="73"/>
      <c r="G4" s="73"/>
      <c r="H4" s="73"/>
      <c r="I4" s="73"/>
      <c r="J4" s="73"/>
      <c r="K4" s="73"/>
      <c r="L4" s="73"/>
    </row>
    <row r="6" spans="1:12">
      <c r="A6" s="5" t="s">
        <v>81</v>
      </c>
    </row>
    <row r="7" spans="1:12" ht="37" customHeight="1">
      <c r="A7" s="73" t="s">
        <v>76</v>
      </c>
      <c r="B7" s="73"/>
      <c r="C7" s="73"/>
      <c r="D7" s="73"/>
      <c r="E7" s="73"/>
      <c r="F7" s="73"/>
      <c r="G7" s="73"/>
      <c r="H7" s="73"/>
      <c r="I7" s="73"/>
      <c r="J7" s="73"/>
      <c r="K7" s="73"/>
      <c r="L7" s="73"/>
    </row>
    <row r="8" spans="1:12" ht="49" customHeight="1">
      <c r="A8" s="73" t="s">
        <v>49</v>
      </c>
      <c r="B8" s="73"/>
      <c r="C8" s="73"/>
      <c r="D8" s="73"/>
      <c r="E8" s="73"/>
      <c r="F8" s="73"/>
      <c r="G8" s="73"/>
      <c r="H8" s="73"/>
      <c r="I8" s="73"/>
      <c r="J8" s="73"/>
      <c r="K8" s="73"/>
      <c r="L8" s="73"/>
    </row>
    <row r="39" spans="1:50" s="5" customFormat="1">
      <c r="A39" s="5" t="str">
        <f>'IS&amp;BS ALL'!1:1</f>
        <v>Income Statement</v>
      </c>
      <c r="B39" s="23">
        <f>'IS&amp;BS ALL'!D1</f>
        <v>37590</v>
      </c>
      <c r="C39" s="23">
        <f>'IS&amp;BS ALL'!E1</f>
        <v>37621</v>
      </c>
      <c r="D39" s="23">
        <f>'IS&amp;BS ALL'!F1</f>
        <v>37652</v>
      </c>
      <c r="E39" s="23">
        <f>'IS&amp;BS ALL'!G1</f>
        <v>37680</v>
      </c>
      <c r="F39" s="23">
        <f>'IS&amp;BS ALL'!H1</f>
        <v>37711</v>
      </c>
      <c r="G39" s="23">
        <f>'IS&amp;BS ALL'!I1</f>
        <v>37741</v>
      </c>
      <c r="H39" s="23">
        <f>'IS&amp;BS ALL'!J1</f>
        <v>37772</v>
      </c>
      <c r="I39" s="23">
        <f>'IS&amp;BS ALL'!K1</f>
        <v>37802</v>
      </c>
      <c r="J39" s="23">
        <f>'IS&amp;BS ALL'!L1</f>
        <v>37833</v>
      </c>
      <c r="K39" s="23">
        <f>'IS&amp;BS ALL'!M1</f>
        <v>37864</v>
      </c>
      <c r="L39" s="23">
        <f>'IS&amp;BS ALL'!N1</f>
        <v>37894</v>
      </c>
      <c r="M39" s="23">
        <f>'IS&amp;BS ALL'!O1</f>
        <v>37925</v>
      </c>
      <c r="N39" s="23">
        <f>'IS&amp;BS ALL'!P1</f>
        <v>37955</v>
      </c>
      <c r="O39" s="23">
        <f>'IS&amp;BS ALL'!Q1</f>
        <v>37986</v>
      </c>
      <c r="P39" s="23">
        <f>'IS&amp;BS ALL'!R1</f>
        <v>38017</v>
      </c>
      <c r="Q39" s="23">
        <f>'IS&amp;BS ALL'!S1</f>
        <v>38046</v>
      </c>
      <c r="R39" s="23">
        <f>'IS&amp;BS ALL'!T1</f>
        <v>38077</v>
      </c>
      <c r="S39" s="23">
        <f>'IS&amp;BS ALL'!U1</f>
        <v>38107</v>
      </c>
      <c r="T39" s="23">
        <f>'IS&amp;BS ALL'!V1</f>
        <v>38138</v>
      </c>
      <c r="U39" s="23">
        <f>'IS&amp;BS ALL'!W1</f>
        <v>38168</v>
      </c>
      <c r="V39" s="23">
        <f>'IS&amp;BS ALL'!X1</f>
        <v>38199</v>
      </c>
      <c r="W39" s="23">
        <f>'IS&amp;BS ALL'!Y1</f>
        <v>38230</v>
      </c>
      <c r="X39" s="23">
        <f>'IS&amp;BS ALL'!Z1</f>
        <v>38260</v>
      </c>
      <c r="Y39" s="23">
        <f>'IS&amp;BS ALL'!AA1</f>
        <v>38291</v>
      </c>
      <c r="Z39" s="23">
        <f>'IS&amp;BS ALL'!AB1</f>
        <v>38321</v>
      </c>
      <c r="AA39" s="23">
        <f>'IS&amp;BS ALL'!AC1</f>
        <v>38352</v>
      </c>
      <c r="AB39" s="23">
        <f>'IS&amp;BS ALL'!AD1</f>
        <v>38383</v>
      </c>
      <c r="AC39" s="23">
        <f>'IS&amp;BS ALL'!AE1</f>
        <v>38411</v>
      </c>
      <c r="AD39" s="23">
        <f>'IS&amp;BS ALL'!AF1</f>
        <v>38442</v>
      </c>
      <c r="AE39" s="23">
        <f>'IS&amp;BS ALL'!AG1</f>
        <v>38472</v>
      </c>
      <c r="AF39" s="23">
        <f>'IS&amp;BS ALL'!AH1</f>
        <v>38503</v>
      </c>
      <c r="AG39" s="23">
        <f>'IS&amp;BS ALL'!AI1</f>
        <v>38533</v>
      </c>
      <c r="AH39" s="23">
        <f>'IS&amp;BS ALL'!AJ1</f>
        <v>38564</v>
      </c>
      <c r="AI39" s="23">
        <f>'IS&amp;BS ALL'!AK1</f>
        <v>38595</v>
      </c>
      <c r="AJ39" s="23">
        <f>'IS&amp;BS ALL'!AL1</f>
        <v>38625</v>
      </c>
      <c r="AK39" s="23">
        <f>'IS&amp;BS ALL'!AM1</f>
        <v>38656</v>
      </c>
      <c r="AL39" s="23">
        <f>'IS&amp;BS ALL'!AN1</f>
        <v>38686</v>
      </c>
      <c r="AM39" s="23">
        <f>'IS&amp;BS ALL'!AO1</f>
        <v>38717</v>
      </c>
      <c r="AN39" s="23">
        <f>'IS&amp;BS ALL'!AP1</f>
        <v>38748</v>
      </c>
      <c r="AO39" s="23">
        <f>'IS&amp;BS ALL'!AQ1</f>
        <v>38776</v>
      </c>
      <c r="AP39" s="23">
        <f>'IS&amp;BS ALL'!AR1</f>
        <v>38807</v>
      </c>
      <c r="AQ39" s="23">
        <f>'IS&amp;BS ALL'!AS1</f>
        <v>38837</v>
      </c>
      <c r="AR39" s="23">
        <f>'IS&amp;BS ALL'!AT1</f>
        <v>38868</v>
      </c>
      <c r="AS39" s="23">
        <f>'IS&amp;BS ALL'!AU1</f>
        <v>38898</v>
      </c>
      <c r="AT39" s="23">
        <f>'IS&amp;BS ALL'!AV1</f>
        <v>38929</v>
      </c>
      <c r="AU39" s="23">
        <f>'IS&amp;BS ALL'!AW1</f>
        <v>38960</v>
      </c>
      <c r="AV39" s="23">
        <f>'IS&amp;BS ALL'!AX1</f>
        <v>38990</v>
      </c>
      <c r="AW39" s="23">
        <f>'IS&amp;BS ALL'!AY1</f>
        <v>39021</v>
      </c>
      <c r="AX39" s="23">
        <f>'IS&amp;BS ALL'!AZ1</f>
        <v>39051</v>
      </c>
    </row>
    <row r="40" spans="1:50">
      <c r="A40" s="24" t="str">
        <f>'IS&amp;BS ALL'!A7:C7</f>
        <v>Classes</v>
      </c>
      <c r="B40" s="22">
        <f>'IS&amp;BS ALL'!D7</f>
        <v>0</v>
      </c>
      <c r="C40" s="22">
        <f>'IS&amp;BS ALL'!E7</f>
        <v>450</v>
      </c>
      <c r="D40" s="22">
        <f>'IS&amp;BS ALL'!F7</f>
        <v>0</v>
      </c>
      <c r="E40" s="22">
        <f>'IS&amp;BS ALL'!G7</f>
        <v>450</v>
      </c>
      <c r="F40" s="22">
        <f>'IS&amp;BS ALL'!H7</f>
        <v>0</v>
      </c>
      <c r="G40" s="22">
        <f>'IS&amp;BS ALL'!I7</f>
        <v>0</v>
      </c>
      <c r="H40" s="22">
        <f>'IS&amp;BS ALL'!J7</f>
        <v>473.09</v>
      </c>
      <c r="I40" s="22">
        <f>'IS&amp;BS ALL'!K7</f>
        <v>419.68</v>
      </c>
      <c r="J40" s="22">
        <f>'IS&amp;BS ALL'!L7</f>
        <v>257.61</v>
      </c>
      <c r="K40" s="22">
        <f>'IS&amp;BS ALL'!M7</f>
        <v>345.45</v>
      </c>
      <c r="L40" s="22">
        <f>'IS&amp;BS ALL'!N7</f>
        <v>887.52</v>
      </c>
      <c r="M40" s="22">
        <f>'IS&amp;BS ALL'!O7</f>
        <v>390</v>
      </c>
      <c r="N40" s="22">
        <f>'IS&amp;BS ALL'!P7</f>
        <v>0</v>
      </c>
      <c r="O40" s="22">
        <f>'IS&amp;BS ALL'!Q7</f>
        <v>630</v>
      </c>
      <c r="P40" s="22">
        <f>'IS&amp;BS ALL'!R7</f>
        <v>450</v>
      </c>
      <c r="Q40" s="22">
        <f>'IS&amp;BS ALL'!S7</f>
        <v>0</v>
      </c>
      <c r="R40" s="22">
        <f>'IS&amp;BS ALL'!T7</f>
        <v>670</v>
      </c>
      <c r="S40" s="22">
        <f>'IS&amp;BS ALL'!U7</f>
        <v>960</v>
      </c>
      <c r="T40" s="22">
        <f>'IS&amp;BS ALL'!V7</f>
        <v>620</v>
      </c>
      <c r="U40" s="22">
        <f>'IS&amp;BS ALL'!W7</f>
        <v>0</v>
      </c>
      <c r="V40" s="22">
        <f>'IS&amp;BS ALL'!X7</f>
        <v>1015.19</v>
      </c>
      <c r="W40" s="22">
        <f>'IS&amp;BS ALL'!Y7</f>
        <v>0</v>
      </c>
      <c r="X40" s="22">
        <f>'IS&amp;BS ALL'!Z7</f>
        <v>1243.53</v>
      </c>
      <c r="Y40" s="22">
        <f>'IS&amp;BS ALL'!AA7</f>
        <v>0</v>
      </c>
      <c r="Z40" s="22">
        <f>'IS&amp;BS ALL'!AB7</f>
        <v>230</v>
      </c>
      <c r="AA40" s="22">
        <f>'IS&amp;BS ALL'!AC7</f>
        <v>98.46</v>
      </c>
      <c r="AB40" s="22">
        <f>'IS&amp;BS ALL'!AD7</f>
        <v>970</v>
      </c>
      <c r="AC40" s="22">
        <f>'IS&amp;BS ALL'!AE7</f>
        <v>660</v>
      </c>
      <c r="AD40" s="22">
        <f>'IS&amp;BS ALL'!AF7</f>
        <v>760</v>
      </c>
      <c r="AE40" s="22">
        <f>'IS&amp;BS ALL'!AG7</f>
        <v>930</v>
      </c>
      <c r="AF40" s="22">
        <f>'IS&amp;BS ALL'!AH7</f>
        <v>1408.4</v>
      </c>
      <c r="AG40" s="22">
        <f>'IS&amp;BS ALL'!AI7</f>
        <v>1194.49</v>
      </c>
      <c r="AH40" s="22">
        <f>'IS&amp;BS ALL'!AJ7</f>
        <v>731.76</v>
      </c>
      <c r="AI40" s="22">
        <f>'IS&amp;BS ALL'!AK7</f>
        <v>923.31</v>
      </c>
      <c r="AJ40" s="22">
        <f>'IS&amp;BS ALL'!AL7</f>
        <v>86.81</v>
      </c>
      <c r="AK40" s="22">
        <f>'IS&amp;BS ALL'!AM7</f>
        <v>667.66</v>
      </c>
      <c r="AL40" s="22">
        <f>'IS&amp;BS ALL'!AN7</f>
        <v>532.29</v>
      </c>
      <c r="AM40" s="22">
        <f>'IS&amp;BS ALL'!AO7</f>
        <v>399</v>
      </c>
      <c r="AN40" s="22">
        <f>'IS&amp;BS ALL'!AP7</f>
        <v>2096</v>
      </c>
      <c r="AO40" s="22">
        <f>'IS&amp;BS ALL'!AQ7</f>
        <v>310.33999999999997</v>
      </c>
      <c r="AP40" s="22">
        <f>'IS&amp;BS ALL'!AR7</f>
        <v>780</v>
      </c>
      <c r="AQ40" s="22">
        <f>'IS&amp;BS ALL'!AS7</f>
        <v>1288</v>
      </c>
      <c r="AR40" s="22">
        <f>'IS&amp;BS ALL'!AT7</f>
        <v>0</v>
      </c>
      <c r="AS40" s="22">
        <f>'IS&amp;BS ALL'!AU7</f>
        <v>0</v>
      </c>
      <c r="AT40" s="22">
        <f>'IS&amp;BS ALL'!AV7</f>
        <v>40.26</v>
      </c>
      <c r="AU40" s="22">
        <f>'IS&amp;BS ALL'!AW7</f>
        <v>759</v>
      </c>
      <c r="AV40" s="22">
        <f>'IS&amp;BS ALL'!AX7</f>
        <v>1401.61</v>
      </c>
      <c r="AW40" s="22">
        <f>'IS&amp;BS ALL'!AY7</f>
        <v>1117.55</v>
      </c>
      <c r="AX40" s="22">
        <f>'IS&amp;BS ALL'!AZ7</f>
        <v>1211.3800000000001</v>
      </c>
    </row>
    <row r="41" spans="1:50">
      <c r="A41" s="24" t="str">
        <f>'IS&amp;BS ALL'!A8:C8</f>
        <v>Day Use</v>
      </c>
      <c r="B41" s="22">
        <f>'IS&amp;BS ALL'!D8</f>
        <v>260</v>
      </c>
      <c r="C41" s="22">
        <f>'IS&amp;BS ALL'!E8</f>
        <v>300</v>
      </c>
      <c r="D41" s="22">
        <f>'IS&amp;BS ALL'!F8</f>
        <v>300.23</v>
      </c>
      <c r="E41" s="22">
        <f>'IS&amp;BS ALL'!G8</f>
        <v>451</v>
      </c>
      <c r="F41" s="22">
        <f>'IS&amp;BS ALL'!H8</f>
        <v>589</v>
      </c>
      <c r="G41" s="22">
        <f>'IS&amp;BS ALL'!I8</f>
        <v>536.49</v>
      </c>
      <c r="H41" s="22">
        <f>'IS&amp;BS ALL'!J8</f>
        <v>651</v>
      </c>
      <c r="I41" s="22">
        <f>'IS&amp;BS ALL'!K8</f>
        <v>434</v>
      </c>
      <c r="J41" s="22">
        <f>'IS&amp;BS ALL'!L8</f>
        <v>549</v>
      </c>
      <c r="K41" s="22">
        <f>'IS&amp;BS ALL'!M8</f>
        <v>685.5</v>
      </c>
      <c r="L41" s="22">
        <f>'IS&amp;BS ALL'!N8</f>
        <v>304</v>
      </c>
      <c r="M41" s="22">
        <f>'IS&amp;BS ALL'!O8</f>
        <v>580</v>
      </c>
      <c r="N41" s="22">
        <f>'IS&amp;BS ALL'!P8</f>
        <v>325</v>
      </c>
      <c r="O41" s="22">
        <f>'IS&amp;BS ALL'!Q8</f>
        <v>526</v>
      </c>
      <c r="P41" s="22">
        <f>'IS&amp;BS ALL'!R8</f>
        <v>574</v>
      </c>
      <c r="Q41" s="22">
        <f>'IS&amp;BS ALL'!S8</f>
        <v>598</v>
      </c>
      <c r="R41" s="22">
        <f>'IS&amp;BS ALL'!T8</f>
        <v>418</v>
      </c>
      <c r="S41" s="22">
        <f>'IS&amp;BS ALL'!U8</f>
        <v>396</v>
      </c>
      <c r="T41" s="22">
        <f>'IS&amp;BS ALL'!V8</f>
        <v>510</v>
      </c>
      <c r="U41" s="22">
        <f>'IS&amp;BS ALL'!W8</f>
        <v>1032.68</v>
      </c>
      <c r="V41" s="22">
        <f>'IS&amp;BS ALL'!X8</f>
        <v>805.04</v>
      </c>
      <c r="W41" s="22">
        <f>'IS&amp;BS ALL'!Y8</f>
        <v>470.34</v>
      </c>
      <c r="X41" s="22">
        <f>'IS&amp;BS ALL'!Z8</f>
        <v>455.46</v>
      </c>
      <c r="Y41" s="22">
        <f>'IS&amp;BS ALL'!AA8</f>
        <v>475.27</v>
      </c>
      <c r="Z41" s="22">
        <f>'IS&amp;BS ALL'!AB8</f>
        <v>451.49</v>
      </c>
      <c r="AA41" s="22">
        <f>'IS&amp;BS ALL'!AC8</f>
        <v>433.87</v>
      </c>
      <c r="AB41" s="22">
        <f>'IS&amp;BS ALL'!AD8</f>
        <v>445.05</v>
      </c>
      <c r="AC41" s="22">
        <f>'IS&amp;BS ALL'!AE8</f>
        <v>520.07000000000005</v>
      </c>
      <c r="AD41" s="22">
        <f>'IS&amp;BS ALL'!AF8</f>
        <v>627.28</v>
      </c>
      <c r="AE41" s="22">
        <f>'IS&amp;BS ALL'!AG8</f>
        <v>673.14</v>
      </c>
      <c r="AF41" s="22">
        <f>'IS&amp;BS ALL'!AH8</f>
        <v>1027</v>
      </c>
      <c r="AG41" s="22">
        <f>'IS&amp;BS ALL'!AI8</f>
        <v>1038.8399999999999</v>
      </c>
      <c r="AH41" s="22">
        <f>'IS&amp;BS ALL'!AJ8</f>
        <v>844.97</v>
      </c>
      <c r="AI41" s="22">
        <f>'IS&amp;BS ALL'!AK8</f>
        <v>1017.09</v>
      </c>
      <c r="AJ41" s="22">
        <f>'IS&amp;BS ALL'!AL8</f>
        <v>752.93</v>
      </c>
      <c r="AK41" s="22">
        <f>'IS&amp;BS ALL'!AM8</f>
        <v>697.14</v>
      </c>
      <c r="AL41" s="22">
        <f>'IS&amp;BS ALL'!AN8</f>
        <v>511.63</v>
      </c>
      <c r="AM41" s="22">
        <f>'IS&amp;BS ALL'!AO8</f>
        <v>789.87</v>
      </c>
      <c r="AN41" s="22">
        <f>'IS&amp;BS ALL'!AP8</f>
        <v>457.38</v>
      </c>
      <c r="AO41" s="22">
        <f>'IS&amp;BS ALL'!AQ8</f>
        <v>535.97</v>
      </c>
      <c r="AP41" s="22">
        <f>'IS&amp;BS ALL'!AR8</f>
        <v>572.45000000000005</v>
      </c>
      <c r="AQ41" s="22">
        <f>'IS&amp;BS ALL'!AS8</f>
        <v>1013.8</v>
      </c>
      <c r="AR41" s="22">
        <f>'IS&amp;BS ALL'!AT8</f>
        <v>971.09</v>
      </c>
      <c r="AS41" s="22">
        <f>'IS&amp;BS ALL'!AU8</f>
        <v>1116.26</v>
      </c>
      <c r="AT41" s="22">
        <f>'IS&amp;BS ALL'!AV8</f>
        <v>679.29</v>
      </c>
      <c r="AU41" s="22">
        <f>'IS&amp;BS ALL'!AW8</f>
        <v>903.72</v>
      </c>
      <c r="AV41" s="22">
        <f>'IS&amp;BS ALL'!AX8</f>
        <v>807.35</v>
      </c>
      <c r="AW41" s="22">
        <f>'IS&amp;BS ALL'!AY8</f>
        <v>906.35</v>
      </c>
      <c r="AX41" s="22">
        <f>'IS&amp;BS ALL'!AZ8</f>
        <v>577.87</v>
      </c>
    </row>
    <row r="42" spans="1:50">
      <c r="A42" s="24" t="str">
        <f>'IS&amp;BS ALL'!A11:C11</f>
        <v>Membership Fees</v>
      </c>
      <c r="B42" s="22">
        <f>'IS&amp;BS ALL'!D11</f>
        <v>532</v>
      </c>
      <c r="C42" s="22">
        <f>'IS&amp;BS ALL'!E11</f>
        <v>795</v>
      </c>
      <c r="D42" s="22">
        <f>'IS&amp;BS ALL'!F11</f>
        <v>947</v>
      </c>
      <c r="E42" s="22">
        <f>'IS&amp;BS ALL'!G11</f>
        <v>1075.06</v>
      </c>
      <c r="F42" s="22">
        <f>'IS&amp;BS ALL'!H11</f>
        <v>1175</v>
      </c>
      <c r="G42" s="22">
        <f>'IS&amp;BS ALL'!I11</f>
        <v>1302</v>
      </c>
      <c r="H42" s="22">
        <f>'IS&amp;BS ALL'!J11</f>
        <v>1418</v>
      </c>
      <c r="I42" s="22">
        <f>'IS&amp;BS ALL'!K11</f>
        <v>871</v>
      </c>
      <c r="J42" s="22">
        <f>'IS&amp;BS ALL'!L11</f>
        <v>2045</v>
      </c>
      <c r="K42" s="22">
        <f>'IS&amp;BS ALL'!M11</f>
        <v>1563.91</v>
      </c>
      <c r="L42" s="22">
        <f>'IS&amp;BS ALL'!N11</f>
        <v>1230</v>
      </c>
      <c r="M42" s="22">
        <f>'IS&amp;BS ALL'!O11</f>
        <v>1507</v>
      </c>
      <c r="N42" s="22">
        <f>'IS&amp;BS ALL'!P11</f>
        <v>965</v>
      </c>
      <c r="O42" s="22">
        <f>'IS&amp;BS ALL'!Q11</f>
        <v>1091</v>
      </c>
      <c r="P42" s="22">
        <f>'IS&amp;BS ALL'!R11</f>
        <v>997</v>
      </c>
      <c r="Q42" s="22">
        <f>'IS&amp;BS ALL'!S11</f>
        <v>1460</v>
      </c>
      <c r="R42" s="22">
        <f>'IS&amp;BS ALL'!T11</f>
        <v>1189</v>
      </c>
      <c r="S42" s="22">
        <f>'IS&amp;BS ALL'!U11</f>
        <v>1434</v>
      </c>
      <c r="T42" s="22">
        <f>'IS&amp;BS ALL'!V11</f>
        <v>1577</v>
      </c>
      <c r="U42" s="22">
        <f>'IS&amp;BS ALL'!W11</f>
        <v>1698.14</v>
      </c>
      <c r="V42" s="22">
        <f>'IS&amp;BS ALL'!X11</f>
        <v>2314.7600000000002</v>
      </c>
      <c r="W42" s="22">
        <f>'IS&amp;BS ALL'!Y11</f>
        <v>2066.79</v>
      </c>
      <c r="X42" s="22">
        <f>'IS&amp;BS ALL'!Z11</f>
        <v>1749.35</v>
      </c>
      <c r="Y42" s="22">
        <f>'IS&amp;BS ALL'!AA11</f>
        <v>803.23</v>
      </c>
      <c r="Z42" s="22">
        <f>'IS&amp;BS ALL'!AB11</f>
        <v>606.5</v>
      </c>
      <c r="AA42" s="22">
        <f>'IS&amp;BS ALL'!AC11</f>
        <v>1082.52</v>
      </c>
      <c r="AB42" s="22">
        <f>'IS&amp;BS ALL'!AD11</f>
        <v>656.95</v>
      </c>
      <c r="AC42" s="22">
        <f>'IS&amp;BS ALL'!AE11</f>
        <v>1371.01</v>
      </c>
      <c r="AD42" s="22">
        <f>'IS&amp;BS ALL'!AF11</f>
        <v>1741.91</v>
      </c>
      <c r="AE42" s="22">
        <f>'IS&amp;BS ALL'!AG11</f>
        <v>1158.53</v>
      </c>
      <c r="AF42" s="22">
        <f>'IS&amp;BS ALL'!AH11</f>
        <v>1516.02</v>
      </c>
      <c r="AG42" s="22">
        <f>'IS&amp;BS ALL'!AI11</f>
        <v>1283.72</v>
      </c>
      <c r="AH42" s="22">
        <f>'IS&amp;BS ALL'!AJ11</f>
        <v>1604.43</v>
      </c>
      <c r="AI42" s="22">
        <f>'IS&amp;BS ALL'!AK11</f>
        <v>1335.64</v>
      </c>
      <c r="AJ42" s="22">
        <f>'IS&amp;BS ALL'!AL11</f>
        <v>1172.5999999999999</v>
      </c>
      <c r="AK42" s="22">
        <f>'IS&amp;BS ALL'!AM11</f>
        <v>1172.48</v>
      </c>
      <c r="AL42" s="22">
        <f>'IS&amp;BS ALL'!AN11</f>
        <v>647.79</v>
      </c>
      <c r="AM42" s="22">
        <f>'IS&amp;BS ALL'!AO11</f>
        <v>1006.42</v>
      </c>
      <c r="AN42" s="22">
        <f>'IS&amp;BS ALL'!AP11</f>
        <v>719.62</v>
      </c>
      <c r="AO42" s="22">
        <f>'IS&amp;BS ALL'!AQ11</f>
        <v>1415.27</v>
      </c>
      <c r="AP42" s="22">
        <f>'IS&amp;BS ALL'!AR11</f>
        <v>698.06</v>
      </c>
      <c r="AQ42" s="22">
        <f>'IS&amp;BS ALL'!AS11</f>
        <v>1212.42</v>
      </c>
      <c r="AR42" s="22">
        <f>'IS&amp;BS ALL'!AT11</f>
        <v>1508.7</v>
      </c>
      <c r="AS42" s="22">
        <f>'IS&amp;BS ALL'!AU11</f>
        <v>1739.97</v>
      </c>
      <c r="AT42" s="22">
        <f>'IS&amp;BS ALL'!AV11</f>
        <v>1132.32</v>
      </c>
      <c r="AU42" s="22">
        <f>'IS&amp;BS ALL'!AW11</f>
        <v>1080</v>
      </c>
      <c r="AV42" s="22">
        <f>'IS&amp;BS ALL'!AX11</f>
        <v>561.49</v>
      </c>
      <c r="AW42" s="22">
        <f>'IS&amp;BS ALL'!AY11</f>
        <v>597.09</v>
      </c>
      <c r="AX42" s="22">
        <f>'IS&amp;BS ALL'!AZ11</f>
        <v>727.66</v>
      </c>
    </row>
    <row r="43" spans="1:50">
      <c r="A43" s="24" t="str">
        <f>'IS&amp;BS ALL'!A13:C13</f>
        <v>Parts Sales</v>
      </c>
      <c r="B43" s="22">
        <f>'IS&amp;BS ALL'!D13</f>
        <v>277.02</v>
      </c>
      <c r="C43" s="22">
        <f>'IS&amp;BS ALL'!E13</f>
        <v>329.13</v>
      </c>
      <c r="D43" s="22">
        <f>'IS&amp;BS ALL'!F13</f>
        <v>913.68</v>
      </c>
      <c r="E43" s="22">
        <f>'IS&amp;BS ALL'!G13</f>
        <v>642.99</v>
      </c>
      <c r="F43" s="22">
        <f>'IS&amp;BS ALL'!H13</f>
        <v>539.37</v>
      </c>
      <c r="G43" s="22">
        <f>'IS&amp;BS ALL'!I13</f>
        <v>654.79999999999995</v>
      </c>
      <c r="H43" s="22">
        <f>'IS&amp;BS ALL'!J13</f>
        <v>653.20000000000005</v>
      </c>
      <c r="I43" s="22">
        <f>'IS&amp;BS ALL'!K13</f>
        <v>479.28</v>
      </c>
      <c r="J43" s="22">
        <f>'IS&amp;BS ALL'!L13</f>
        <v>634.13</v>
      </c>
      <c r="K43" s="22">
        <f>'IS&amp;BS ALL'!M13</f>
        <v>1084.8499999999999</v>
      </c>
      <c r="L43" s="22">
        <f>'IS&amp;BS ALL'!N13</f>
        <v>-58.87</v>
      </c>
      <c r="M43" s="22">
        <f>'IS&amp;BS ALL'!O13</f>
        <v>1311.77</v>
      </c>
      <c r="N43" s="22">
        <f>'IS&amp;BS ALL'!P13</f>
        <v>250.24</v>
      </c>
      <c r="O43" s="22">
        <f>'IS&amp;BS ALL'!Q13</f>
        <v>562.84</v>
      </c>
      <c r="P43" s="22">
        <f>'IS&amp;BS ALL'!R13</f>
        <v>507.45</v>
      </c>
      <c r="Q43" s="22">
        <f>'IS&amp;BS ALL'!S13</f>
        <v>603.54</v>
      </c>
      <c r="R43" s="22">
        <f>'IS&amp;BS ALL'!T13</f>
        <v>622</v>
      </c>
      <c r="S43" s="22">
        <f>'IS&amp;BS ALL'!U13</f>
        <v>842.39</v>
      </c>
      <c r="T43" s="22">
        <f>'IS&amp;BS ALL'!V13</f>
        <v>559.38</v>
      </c>
      <c r="U43" s="22">
        <f>'IS&amp;BS ALL'!W13</f>
        <v>738.73</v>
      </c>
      <c r="V43" s="22">
        <f>'IS&amp;BS ALL'!X13</f>
        <v>832.11</v>
      </c>
      <c r="W43" s="22">
        <f>'IS&amp;BS ALL'!Y13</f>
        <v>226.81</v>
      </c>
      <c r="X43" s="22">
        <f>'IS&amp;BS ALL'!Z13</f>
        <v>801.28</v>
      </c>
      <c r="Y43" s="22">
        <f>'IS&amp;BS ALL'!AA13</f>
        <v>376.34</v>
      </c>
      <c r="Z43" s="22">
        <f>'IS&amp;BS ALL'!AB13</f>
        <v>839.46</v>
      </c>
      <c r="AA43" s="22">
        <f>'IS&amp;BS ALL'!AC13</f>
        <v>771.46</v>
      </c>
      <c r="AB43" s="22">
        <f>'IS&amp;BS ALL'!AD13</f>
        <v>475.89</v>
      </c>
      <c r="AC43" s="22">
        <f>'IS&amp;BS ALL'!AE13</f>
        <v>482.73</v>
      </c>
      <c r="AD43" s="22">
        <f>'IS&amp;BS ALL'!AF13</f>
        <v>1012.32</v>
      </c>
      <c r="AE43" s="22">
        <f>'IS&amp;BS ALL'!AG13</f>
        <v>948.78</v>
      </c>
      <c r="AF43" s="22">
        <f>'IS&amp;BS ALL'!AH13</f>
        <v>523.91999999999996</v>
      </c>
      <c r="AG43" s="22">
        <f>'IS&amp;BS ALL'!AI13</f>
        <v>1194.57</v>
      </c>
      <c r="AH43" s="22">
        <f>'IS&amp;BS ALL'!AJ13</f>
        <v>1161.0999999999999</v>
      </c>
      <c r="AI43" s="22">
        <f>'IS&amp;BS ALL'!AK13</f>
        <v>373.94</v>
      </c>
      <c r="AJ43" s="22">
        <f>'IS&amp;BS ALL'!AL13</f>
        <v>966.59</v>
      </c>
      <c r="AK43" s="22">
        <f>'IS&amp;BS ALL'!AM13</f>
        <v>-124.8</v>
      </c>
      <c r="AL43" s="22">
        <f>'IS&amp;BS ALL'!AN13</f>
        <v>206.83</v>
      </c>
      <c r="AM43" s="22">
        <f>'IS&amp;BS ALL'!AO13</f>
        <v>407.93</v>
      </c>
      <c r="AN43" s="22">
        <f>'IS&amp;BS ALL'!AP13</f>
        <v>631.86</v>
      </c>
      <c r="AO43" s="22">
        <f>'IS&amp;BS ALL'!AQ13</f>
        <v>1045.76</v>
      </c>
      <c r="AP43" s="22">
        <f>'IS&amp;BS ALL'!AR13</f>
        <v>756.65</v>
      </c>
      <c r="AQ43" s="22">
        <f>'IS&amp;BS ALL'!AS13</f>
        <v>551.13</v>
      </c>
      <c r="AR43" s="22">
        <f>'IS&amp;BS ALL'!AT13</f>
        <v>573.87</v>
      </c>
      <c r="AS43" s="22">
        <f>'IS&amp;BS ALL'!AU13</f>
        <v>746.85</v>
      </c>
      <c r="AT43" s="22">
        <f>'IS&amp;BS ALL'!AV13</f>
        <v>503.95</v>
      </c>
      <c r="AU43" s="22">
        <f>'IS&amp;BS ALL'!AW13</f>
        <v>811.02</v>
      </c>
      <c r="AV43" s="22">
        <f>'IS&amp;BS ALL'!AX13</f>
        <v>284.44</v>
      </c>
      <c r="AW43" s="22">
        <f>'IS&amp;BS ALL'!AY13</f>
        <v>342.97</v>
      </c>
      <c r="AX43" s="22">
        <f>'IS&amp;BS ALL'!AZ13</f>
        <v>923.26</v>
      </c>
    </row>
  </sheetData>
  <mergeCells count="4">
    <mergeCell ref="A2:L2"/>
    <mergeCell ref="A4:L4"/>
    <mergeCell ref="A7:L7"/>
    <mergeCell ref="A8:L8"/>
  </mergeCells>
  <phoneticPr fontId="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AX58"/>
  <sheetViews>
    <sheetView topLeftCell="A63" zoomScale="125" workbookViewId="0">
      <selection activeCell="A2" sqref="A2:K2"/>
    </sheetView>
  </sheetViews>
  <sheetFormatPr baseColWidth="10" defaultRowHeight="12"/>
  <cols>
    <col min="1" max="1" width="16.140625" style="5" bestFit="1" customWidth="1"/>
    <col min="2" max="49" width="7.85546875" style="6" bestFit="1" customWidth="1"/>
    <col min="50" max="50" width="6.85546875" style="6" bestFit="1" customWidth="1"/>
    <col min="51" max="16384" width="10.7109375" style="6"/>
  </cols>
  <sheetData>
    <row r="2" spans="1:11" ht="13">
      <c r="A2" s="71" t="s">
        <v>78</v>
      </c>
      <c r="B2" s="72"/>
      <c r="C2" s="72"/>
      <c r="D2" s="72"/>
      <c r="E2" s="72"/>
      <c r="F2" s="72"/>
      <c r="G2" s="72"/>
      <c r="H2" s="72"/>
      <c r="I2" s="72"/>
      <c r="J2" s="72"/>
      <c r="K2" s="72"/>
    </row>
    <row r="3" spans="1:11">
      <c r="A3" s="5" t="s">
        <v>79</v>
      </c>
    </row>
    <row r="4" spans="1:11" ht="38" customHeight="1">
      <c r="A4" s="73" t="s">
        <v>53</v>
      </c>
      <c r="B4" s="73"/>
      <c r="C4" s="73"/>
      <c r="D4" s="73"/>
      <c r="E4" s="73"/>
      <c r="F4" s="73"/>
      <c r="G4" s="73"/>
      <c r="H4" s="73"/>
      <c r="I4" s="73"/>
      <c r="J4" s="73"/>
      <c r="K4" s="73"/>
    </row>
    <row r="6" spans="1:11">
      <c r="A6" s="5" t="s">
        <v>77</v>
      </c>
    </row>
    <row r="7" spans="1:11" ht="52" customHeight="1">
      <c r="A7" s="73" t="s">
        <v>52</v>
      </c>
      <c r="B7" s="73"/>
      <c r="C7" s="73"/>
      <c r="D7" s="73"/>
      <c r="E7" s="73"/>
      <c r="F7" s="73"/>
      <c r="G7" s="73"/>
      <c r="H7" s="73"/>
      <c r="I7" s="73"/>
      <c r="J7" s="73"/>
      <c r="K7" s="73"/>
    </row>
    <row r="8" spans="1:11" ht="63" customHeight="1">
      <c r="A8" s="73" t="s">
        <v>94</v>
      </c>
      <c r="B8" s="73"/>
      <c r="C8" s="73"/>
      <c r="D8" s="73"/>
      <c r="E8" s="73"/>
      <c r="F8" s="73"/>
      <c r="G8" s="73"/>
      <c r="H8" s="73"/>
      <c r="I8" s="73"/>
      <c r="J8" s="73"/>
      <c r="K8" s="73"/>
    </row>
    <row r="55" spans="1:50" s="5" customFormat="1">
      <c r="A55" s="5" t="str">
        <f>'IS&amp;BS ALL'!A1:C1</f>
        <v>Income Statement</v>
      </c>
      <c r="B55" s="23">
        <f>'IS&amp;BS ALL'!D1</f>
        <v>37590</v>
      </c>
      <c r="C55" s="23">
        <f>'IS&amp;BS ALL'!E1</f>
        <v>37621</v>
      </c>
      <c r="D55" s="23">
        <f>'IS&amp;BS ALL'!F1</f>
        <v>37652</v>
      </c>
      <c r="E55" s="23">
        <f>'IS&amp;BS ALL'!G1</f>
        <v>37680</v>
      </c>
      <c r="F55" s="23">
        <f>'IS&amp;BS ALL'!H1</f>
        <v>37711</v>
      </c>
      <c r="G55" s="23">
        <f>'IS&amp;BS ALL'!I1</f>
        <v>37741</v>
      </c>
      <c r="H55" s="23">
        <f>'IS&amp;BS ALL'!J1</f>
        <v>37772</v>
      </c>
      <c r="I55" s="23">
        <f>'IS&amp;BS ALL'!K1</f>
        <v>37802</v>
      </c>
      <c r="J55" s="23">
        <f>'IS&amp;BS ALL'!L1</f>
        <v>37833</v>
      </c>
      <c r="K55" s="23">
        <f>'IS&amp;BS ALL'!M1</f>
        <v>37864</v>
      </c>
      <c r="L55" s="23">
        <f>'IS&amp;BS ALL'!N1</f>
        <v>37894</v>
      </c>
      <c r="M55" s="23">
        <f>'IS&amp;BS ALL'!O1</f>
        <v>37925</v>
      </c>
      <c r="N55" s="23">
        <f>'IS&amp;BS ALL'!P1</f>
        <v>37955</v>
      </c>
      <c r="O55" s="23">
        <f>'IS&amp;BS ALL'!Q1</f>
        <v>37986</v>
      </c>
      <c r="P55" s="23">
        <f>'IS&amp;BS ALL'!R1</f>
        <v>38017</v>
      </c>
      <c r="Q55" s="23">
        <f>'IS&amp;BS ALL'!S1</f>
        <v>38046</v>
      </c>
      <c r="R55" s="23">
        <f>'IS&amp;BS ALL'!T1</f>
        <v>38077</v>
      </c>
      <c r="S55" s="23">
        <f>'IS&amp;BS ALL'!U1</f>
        <v>38107</v>
      </c>
      <c r="T55" s="23">
        <f>'IS&amp;BS ALL'!V1</f>
        <v>38138</v>
      </c>
      <c r="U55" s="23">
        <f>'IS&amp;BS ALL'!W1</f>
        <v>38168</v>
      </c>
      <c r="V55" s="23">
        <f>'IS&amp;BS ALL'!X1</f>
        <v>38199</v>
      </c>
      <c r="W55" s="23">
        <f>'IS&amp;BS ALL'!Y1</f>
        <v>38230</v>
      </c>
      <c r="X55" s="23">
        <f>'IS&amp;BS ALL'!Z1</f>
        <v>38260</v>
      </c>
      <c r="Y55" s="23">
        <f>'IS&amp;BS ALL'!AA1</f>
        <v>38291</v>
      </c>
      <c r="Z55" s="23">
        <f>'IS&amp;BS ALL'!AB1</f>
        <v>38321</v>
      </c>
      <c r="AA55" s="23">
        <f>'IS&amp;BS ALL'!AC1</f>
        <v>38352</v>
      </c>
      <c r="AB55" s="23">
        <f>'IS&amp;BS ALL'!AD1</f>
        <v>38383</v>
      </c>
      <c r="AC55" s="23">
        <f>'IS&amp;BS ALL'!AE1</f>
        <v>38411</v>
      </c>
      <c r="AD55" s="23">
        <f>'IS&amp;BS ALL'!AF1</f>
        <v>38442</v>
      </c>
      <c r="AE55" s="23">
        <f>'IS&amp;BS ALL'!AG1</f>
        <v>38472</v>
      </c>
      <c r="AF55" s="23">
        <f>'IS&amp;BS ALL'!AH1</f>
        <v>38503</v>
      </c>
      <c r="AG55" s="23">
        <f>'IS&amp;BS ALL'!AI1</f>
        <v>38533</v>
      </c>
      <c r="AH55" s="23">
        <f>'IS&amp;BS ALL'!AJ1</f>
        <v>38564</v>
      </c>
      <c r="AI55" s="23">
        <f>'IS&amp;BS ALL'!AK1</f>
        <v>38595</v>
      </c>
      <c r="AJ55" s="23">
        <f>'IS&amp;BS ALL'!AL1</f>
        <v>38625</v>
      </c>
      <c r="AK55" s="23">
        <f>'IS&amp;BS ALL'!AM1</f>
        <v>38656</v>
      </c>
      <c r="AL55" s="23">
        <f>'IS&amp;BS ALL'!AN1</f>
        <v>38686</v>
      </c>
      <c r="AM55" s="23">
        <f>'IS&amp;BS ALL'!AO1</f>
        <v>38717</v>
      </c>
      <c r="AN55" s="23">
        <f>'IS&amp;BS ALL'!AP1</f>
        <v>38748</v>
      </c>
      <c r="AO55" s="23">
        <f>'IS&amp;BS ALL'!AQ1</f>
        <v>38776</v>
      </c>
      <c r="AP55" s="23">
        <f>'IS&amp;BS ALL'!AR1</f>
        <v>38807</v>
      </c>
      <c r="AQ55" s="23">
        <f>'IS&amp;BS ALL'!AS1</f>
        <v>38837</v>
      </c>
      <c r="AR55" s="23">
        <f>'IS&amp;BS ALL'!AT1</f>
        <v>38868</v>
      </c>
      <c r="AS55" s="23">
        <f>'IS&amp;BS ALL'!AU1</f>
        <v>38898</v>
      </c>
      <c r="AT55" s="23">
        <f>'IS&amp;BS ALL'!AV1</f>
        <v>38929</v>
      </c>
      <c r="AU55" s="23">
        <f>'IS&amp;BS ALL'!AW1</f>
        <v>38960</v>
      </c>
      <c r="AV55" s="23">
        <f>'IS&amp;BS ALL'!AX1</f>
        <v>38990</v>
      </c>
      <c r="AW55" s="23">
        <f>'IS&amp;BS ALL'!AY1</f>
        <v>39021</v>
      </c>
      <c r="AX55" s="23">
        <f>'IS&amp;BS ALL'!AZ1</f>
        <v>39051</v>
      </c>
    </row>
    <row r="56" spans="1:50">
      <c r="A56" s="24" t="str">
        <f>'IS&amp;BS ALL'!A16:C16</f>
        <v xml:space="preserve">Total Revenue </v>
      </c>
      <c r="B56" s="22">
        <f>'IS&amp;BS ALL'!D16</f>
        <v>2353.94</v>
      </c>
      <c r="C56" s="22">
        <f>'IS&amp;BS ALL'!E16</f>
        <v>1875.09</v>
      </c>
      <c r="D56" s="22">
        <f>'IS&amp;BS ALL'!F16</f>
        <v>2660.02</v>
      </c>
      <c r="E56" s="22">
        <f>'IS&amp;BS ALL'!G16</f>
        <v>2620</v>
      </c>
      <c r="F56" s="22">
        <f>'IS&amp;BS ALL'!H16</f>
        <v>2604.3000000000002</v>
      </c>
      <c r="G56" s="22">
        <f>'IS&amp;BS ALL'!I16</f>
        <v>3494.25</v>
      </c>
      <c r="H56" s="22">
        <f>'IS&amp;BS ALL'!J16</f>
        <v>3196.21</v>
      </c>
      <c r="I56" s="22">
        <f>'IS&amp;BS ALL'!K16</f>
        <v>2284.92</v>
      </c>
      <c r="J56" s="22">
        <f>'IS&amp;BS ALL'!L16</f>
        <v>3568.7</v>
      </c>
      <c r="K56" s="22">
        <f>'IS&amp;BS ALL'!M16</f>
        <v>3748.22</v>
      </c>
      <c r="L56" s="22">
        <f>'IS&amp;BS ALL'!N16</f>
        <v>2590.61</v>
      </c>
      <c r="M56" s="22">
        <f>'IS&amp;BS ALL'!O16</f>
        <v>3859.7</v>
      </c>
      <c r="N56" s="22">
        <f>'IS&amp;BS ALL'!P16</f>
        <v>2665.2</v>
      </c>
      <c r="O56" s="22">
        <f>'IS&amp;BS ALL'!Q16</f>
        <v>2825.79</v>
      </c>
      <c r="P56" s="22">
        <f>'IS&amp;BS ALL'!R16</f>
        <v>2650.34</v>
      </c>
      <c r="Q56" s="22">
        <f>'IS&amp;BS ALL'!S16</f>
        <v>2678.88</v>
      </c>
      <c r="R56" s="22">
        <f>'IS&amp;BS ALL'!T16</f>
        <v>4932.51</v>
      </c>
      <c r="S56" s="22">
        <f>'IS&amp;BS ALL'!U16</f>
        <v>3809.67</v>
      </c>
      <c r="T56" s="22">
        <f>'IS&amp;BS ALL'!V16</f>
        <v>3379.99</v>
      </c>
      <c r="U56" s="22">
        <f>'IS&amp;BS ALL'!W16</f>
        <v>3625.12</v>
      </c>
      <c r="V56" s="22">
        <f>'IS&amp;BS ALL'!X16</f>
        <v>5857.47</v>
      </c>
      <c r="W56" s="22">
        <f>'IS&amp;BS ALL'!Y16</f>
        <v>3982.64</v>
      </c>
      <c r="X56" s="22">
        <f>'IS&amp;BS ALL'!Z16</f>
        <v>27198.67</v>
      </c>
      <c r="Y56" s="22">
        <f>'IS&amp;BS ALL'!AA16</f>
        <v>6197.88</v>
      </c>
      <c r="Z56" s="22">
        <f>'IS&amp;BS ALL'!AB16</f>
        <v>9338.58</v>
      </c>
      <c r="AA56" s="22">
        <f>'IS&amp;BS ALL'!AC16</f>
        <v>10892.81</v>
      </c>
      <c r="AB56" s="22">
        <f>'IS&amp;BS ALL'!AD16</f>
        <v>2917.08</v>
      </c>
      <c r="AC56" s="22">
        <f>'IS&amp;BS ALL'!AE16</f>
        <v>4610.03</v>
      </c>
      <c r="AD56" s="22">
        <f>'IS&amp;BS ALL'!AF16</f>
        <v>4996.83</v>
      </c>
      <c r="AE56" s="22">
        <f>'IS&amp;BS ALL'!AG16</f>
        <v>-1520.78</v>
      </c>
      <c r="AF56" s="22">
        <f>'IS&amp;BS ALL'!AH16</f>
        <v>4743.08</v>
      </c>
      <c r="AG56" s="22">
        <f>'IS&amp;BS ALL'!AI16</f>
        <v>5089.2299999999996</v>
      </c>
      <c r="AH56" s="22">
        <f>'IS&amp;BS ALL'!AJ16</f>
        <v>4849.84</v>
      </c>
      <c r="AI56" s="22">
        <f>'IS&amp;BS ALL'!AK16</f>
        <v>3758.56</v>
      </c>
      <c r="AJ56" s="22">
        <f>'IS&amp;BS ALL'!AL16</f>
        <v>3021.58</v>
      </c>
      <c r="AK56" s="22">
        <f>'IS&amp;BS ALL'!AM16</f>
        <v>2789.7</v>
      </c>
      <c r="AL56" s="22">
        <f>'IS&amp;BS ALL'!AN16</f>
        <v>2954.66</v>
      </c>
      <c r="AM56" s="22">
        <f>'IS&amp;BS ALL'!AO16</f>
        <v>4212.66</v>
      </c>
      <c r="AN56" s="22">
        <f>'IS&amp;BS ALL'!AP16</f>
        <v>4141.62</v>
      </c>
      <c r="AO56" s="22">
        <f>'IS&amp;BS ALL'!AQ16</f>
        <v>3721.02</v>
      </c>
      <c r="AP56" s="22">
        <f>'IS&amp;BS ALL'!AR16</f>
        <v>2883.96</v>
      </c>
      <c r="AQ56" s="22">
        <f>'IS&amp;BS ALL'!AS16</f>
        <v>4651.0200000000004</v>
      </c>
      <c r="AR56" s="22">
        <f>'IS&amp;BS ALL'!AT16</f>
        <v>3529.15</v>
      </c>
      <c r="AS56" s="22">
        <f>'IS&amp;BS ALL'!AU16</f>
        <v>3970.3</v>
      </c>
      <c r="AT56" s="22">
        <f>'IS&amp;BS ALL'!AV16</f>
        <v>2510.84</v>
      </c>
      <c r="AU56" s="22">
        <f>'IS&amp;BS ALL'!AW16</f>
        <v>3671.78</v>
      </c>
      <c r="AV56" s="22">
        <f>'IS&amp;BS ALL'!AX16</f>
        <v>3090.22</v>
      </c>
      <c r="AW56" s="22">
        <f>'IS&amp;BS ALL'!AY16</f>
        <v>3641.89</v>
      </c>
      <c r="AX56" s="22">
        <f>'IS&amp;BS ALL'!AZ16</f>
        <v>4072.88</v>
      </c>
    </row>
    <row r="57" spans="1:50">
      <c r="A57" s="24" t="str">
        <f>'IS&amp;BS ALL'!A53:C53</f>
        <v xml:space="preserve">Total Expenses </v>
      </c>
      <c r="B57" s="22">
        <f>'IS&amp;BS ALL'!D53</f>
        <v>2452.54</v>
      </c>
      <c r="C57" s="22">
        <f>'IS&amp;BS ALL'!E53</f>
        <v>1875.94</v>
      </c>
      <c r="D57" s="22">
        <f>'IS&amp;BS ALL'!F53</f>
        <v>2089.71</v>
      </c>
      <c r="E57" s="22">
        <f>'IS&amp;BS ALL'!G53</f>
        <v>1910.04</v>
      </c>
      <c r="F57" s="22">
        <f>'IS&amp;BS ALL'!H53</f>
        <v>1923.33</v>
      </c>
      <c r="G57" s="22">
        <f>'IS&amp;BS ALL'!I53</f>
        <v>1860.73</v>
      </c>
      <c r="H57" s="22">
        <f>'IS&amp;BS ALL'!J53</f>
        <v>2004.84</v>
      </c>
      <c r="I57" s="22">
        <f>'IS&amp;BS ALL'!K53</f>
        <v>2343.59</v>
      </c>
      <c r="J57" s="22">
        <f>'IS&amp;BS ALL'!L53</f>
        <v>2679.15</v>
      </c>
      <c r="K57" s="22">
        <f>'IS&amp;BS ALL'!M53</f>
        <v>1985.02</v>
      </c>
      <c r="L57" s="22">
        <f>'IS&amp;BS ALL'!N53</f>
        <v>2392.0100000000002</v>
      </c>
      <c r="M57" s="22">
        <f>'IS&amp;BS ALL'!O53</f>
        <v>2228.27</v>
      </c>
      <c r="N57" s="22">
        <f>'IS&amp;BS ALL'!P53</f>
        <v>2873.12</v>
      </c>
      <c r="O57" s="22">
        <f>'IS&amp;BS ALL'!Q53</f>
        <v>3175.05</v>
      </c>
      <c r="P57" s="22">
        <f>'IS&amp;BS ALL'!R53</f>
        <v>2679.6</v>
      </c>
      <c r="Q57" s="22">
        <f>'IS&amp;BS ALL'!S53</f>
        <v>2284.3000000000002</v>
      </c>
      <c r="R57" s="22">
        <f>'IS&amp;BS ALL'!T53</f>
        <v>2212.33</v>
      </c>
      <c r="S57" s="22">
        <f>'IS&amp;BS ALL'!U53</f>
        <v>1817.44</v>
      </c>
      <c r="T57" s="22">
        <f>'IS&amp;BS ALL'!V53</f>
        <v>4227.96</v>
      </c>
      <c r="U57" s="22">
        <f>'IS&amp;BS ALL'!W53</f>
        <v>2433.96</v>
      </c>
      <c r="V57" s="22">
        <f>'IS&amp;BS ALL'!X53</f>
        <v>2883.05</v>
      </c>
      <c r="W57" s="22">
        <f>'IS&amp;BS ALL'!Y53</f>
        <v>5326.91</v>
      </c>
      <c r="X57" s="22">
        <f>'IS&amp;BS ALL'!Z53</f>
        <v>4122.99</v>
      </c>
      <c r="Y57" s="22">
        <f>'IS&amp;BS ALL'!AA53</f>
        <v>3211.74</v>
      </c>
      <c r="Z57" s="22">
        <f>'IS&amp;BS ALL'!AB53</f>
        <v>2797.41</v>
      </c>
      <c r="AA57" s="22">
        <f>'IS&amp;BS ALL'!AC53</f>
        <v>4747.72</v>
      </c>
      <c r="AB57" s="22">
        <f>'IS&amp;BS ALL'!AD53</f>
        <v>11004.17</v>
      </c>
      <c r="AC57" s="22">
        <f>'IS&amp;BS ALL'!AE53</f>
        <v>12006.52</v>
      </c>
      <c r="AD57" s="22">
        <f>'IS&amp;BS ALL'!AF53</f>
        <v>6440.08</v>
      </c>
      <c r="AE57" s="22">
        <f>'IS&amp;BS ALL'!AG53</f>
        <v>-1010.41</v>
      </c>
      <c r="AF57" s="22">
        <f>'IS&amp;BS ALL'!AH53</f>
        <v>4247.8100000000004</v>
      </c>
      <c r="AG57" s="22">
        <f>'IS&amp;BS ALL'!AI53</f>
        <v>7668.19</v>
      </c>
      <c r="AH57" s="22">
        <f>'IS&amp;BS ALL'!AJ53</f>
        <v>727.42</v>
      </c>
      <c r="AI57" s="22">
        <f>'IS&amp;BS ALL'!AK53</f>
        <v>3614.78</v>
      </c>
      <c r="AJ57" s="22">
        <f>'IS&amp;BS ALL'!AL53</f>
        <v>3174.23</v>
      </c>
      <c r="AK57" s="22">
        <f>'IS&amp;BS ALL'!AM53</f>
        <v>2986.63</v>
      </c>
      <c r="AL57" s="22">
        <f>'IS&amp;BS ALL'!AN53</f>
        <v>3298.62</v>
      </c>
      <c r="AM57" s="22">
        <f>'IS&amp;BS ALL'!AO53</f>
        <v>4502.12</v>
      </c>
      <c r="AN57" s="22">
        <f>'IS&amp;BS ALL'!AP53</f>
        <v>3011.89</v>
      </c>
      <c r="AO57" s="22">
        <f>'IS&amp;BS ALL'!AQ53</f>
        <v>5492.64</v>
      </c>
      <c r="AP57" s="22">
        <f>'IS&amp;BS ALL'!AR53</f>
        <v>2953.53</v>
      </c>
      <c r="AQ57" s="22">
        <f>'IS&amp;BS ALL'!AS53</f>
        <v>1546.16</v>
      </c>
      <c r="AR57" s="22">
        <f>'IS&amp;BS ALL'!AT53</f>
        <v>7652.01</v>
      </c>
      <c r="AS57" s="22">
        <f>'IS&amp;BS ALL'!AU53</f>
        <v>1849.5</v>
      </c>
      <c r="AT57" s="22">
        <f>'IS&amp;BS ALL'!AV53</f>
        <v>3102.44</v>
      </c>
      <c r="AU57" s="22">
        <f>'IS&amp;BS ALL'!AW53</f>
        <v>1504.1</v>
      </c>
      <c r="AV57" s="22">
        <f>'IS&amp;BS ALL'!AX53</f>
        <v>10920.01</v>
      </c>
      <c r="AW57" s="22">
        <f>'IS&amp;BS ALL'!AY53</f>
        <v>3704.4</v>
      </c>
      <c r="AX57" s="22">
        <f>'IS&amp;BS ALL'!AZ53</f>
        <v>4742.8500000000004</v>
      </c>
    </row>
    <row r="58" spans="1:50">
      <c r="A58" s="24" t="str">
        <f>'IS&amp;BS ALL'!A74:C74</f>
        <v xml:space="preserve">Total Assets </v>
      </c>
      <c r="B58" s="22">
        <f>'IS&amp;BS ALL'!D74</f>
        <v>17397.39</v>
      </c>
      <c r="C58" s="22">
        <f>'IS&amp;BS ALL'!E74</f>
        <v>16909.05</v>
      </c>
      <c r="D58" s="22">
        <f>'IS&amp;BS ALL'!F74</f>
        <v>17506.04</v>
      </c>
      <c r="E58" s="22">
        <f>'IS&amp;BS ALL'!G74</f>
        <v>18253.36</v>
      </c>
      <c r="F58" s="22">
        <f>'IS&amp;BS ALL'!H74</f>
        <v>18980.13</v>
      </c>
      <c r="G58" s="22">
        <f>'IS&amp;BS ALL'!I74</f>
        <v>20824.78</v>
      </c>
      <c r="H58" s="22">
        <f>'IS&amp;BS ALL'!J74</f>
        <v>22198.05</v>
      </c>
      <c r="I58" s="22">
        <f>'IS&amp;BS ALL'!K74</f>
        <v>21916.14</v>
      </c>
      <c r="J58" s="22">
        <f>'IS&amp;BS ALL'!L74</f>
        <v>22826.400000000001</v>
      </c>
      <c r="K58" s="22">
        <f>'IS&amp;BS ALL'!M74</f>
        <v>24694.95</v>
      </c>
      <c r="L58" s="22">
        <f>'IS&amp;BS ALL'!N74</f>
        <v>24957.4</v>
      </c>
      <c r="M58" s="22">
        <f>'IS&amp;BS ALL'!O74</f>
        <v>26792.65</v>
      </c>
      <c r="N58" s="22">
        <f>'IS&amp;BS ALL'!P74</f>
        <v>26796.32</v>
      </c>
      <c r="O58" s="22">
        <f>'IS&amp;BS ALL'!Q74</f>
        <v>25556.66</v>
      </c>
      <c r="P58" s="22">
        <f>'IS&amp;BS ALL'!R74</f>
        <v>25748.84</v>
      </c>
      <c r="Q58" s="22">
        <f>'IS&amp;BS ALL'!S74</f>
        <v>27235.86</v>
      </c>
      <c r="R58" s="22">
        <f>'IS&amp;BS ALL'!T74</f>
        <v>30061.14</v>
      </c>
      <c r="S58" s="22">
        <f>'IS&amp;BS ALL'!U74</f>
        <v>32223.41</v>
      </c>
      <c r="T58" s="22">
        <f>'IS&amp;BS ALL'!V74</f>
        <v>31633.13</v>
      </c>
      <c r="U58" s="22">
        <f>'IS&amp;BS ALL'!W74</f>
        <v>33007.4</v>
      </c>
      <c r="V58" s="22">
        <f>'IS&amp;BS ALL'!X74</f>
        <v>36110.800000000003</v>
      </c>
      <c r="W58" s="22">
        <f>'IS&amp;BS ALL'!Y74</f>
        <v>34933.629999999997</v>
      </c>
      <c r="X58" s="22">
        <f>'IS&amp;BS ALL'!Z74</f>
        <v>58178.29</v>
      </c>
      <c r="Y58" s="22">
        <f>'IS&amp;BS ALL'!AA74</f>
        <v>61276.45</v>
      </c>
      <c r="Z58" s="22">
        <f>'IS&amp;BS ALL'!AB74</f>
        <v>67898.61</v>
      </c>
      <c r="AA58" s="22">
        <f>'IS&amp;BS ALL'!AC74</f>
        <v>72373.820000000007</v>
      </c>
      <c r="AB58" s="22">
        <f>'IS&amp;BS ALL'!AD74</f>
        <v>64375.99</v>
      </c>
      <c r="AC58" s="22">
        <f>'IS&amp;BS ALL'!AE74</f>
        <v>57064.69</v>
      </c>
      <c r="AD58" s="22">
        <f>'IS&amp;BS ALL'!AF74</f>
        <v>55752.34</v>
      </c>
      <c r="AE58" s="22">
        <f>'IS&amp;BS ALL'!AG74</f>
        <v>54402.31</v>
      </c>
      <c r="AF58" s="22">
        <f>'IS&amp;BS ALL'!AH74</f>
        <v>55082.2</v>
      </c>
      <c r="AG58" s="22">
        <f>'IS&amp;BS ALL'!AI74</f>
        <v>52738.59</v>
      </c>
      <c r="AH58" s="22">
        <f>'IS&amp;BS ALL'!AJ74</f>
        <v>56990.22</v>
      </c>
      <c r="AI58" s="22">
        <f>'IS&amp;BS ALL'!AK74</f>
        <v>57398.96</v>
      </c>
      <c r="AJ58" s="22">
        <f>'IS&amp;BS ALL'!AL74</f>
        <v>57393.59</v>
      </c>
      <c r="AK58" s="22">
        <f>'IS&amp;BS ALL'!AM74</f>
        <v>57274.1</v>
      </c>
      <c r="AL58" s="22">
        <f>'IS&amp;BS ALL'!AN74</f>
        <v>57223.57</v>
      </c>
      <c r="AM58" s="22">
        <f>'IS&amp;BS ALL'!AO74</f>
        <v>55403.27</v>
      </c>
      <c r="AN58" s="22">
        <f>'IS&amp;BS ALL'!AP74</f>
        <v>56687.11</v>
      </c>
      <c r="AO58" s="22">
        <f>'IS&amp;BS ALL'!AQ74</f>
        <v>55201.22</v>
      </c>
      <c r="AP58" s="22">
        <f>'IS&amp;BS ALL'!AR74</f>
        <v>54856.33</v>
      </c>
      <c r="AQ58" s="22">
        <f>'IS&amp;BS ALL'!AS74</f>
        <v>58996.33</v>
      </c>
      <c r="AR58" s="22">
        <f>'IS&amp;BS ALL'!AT74</f>
        <v>54520.4</v>
      </c>
      <c r="AS58" s="22">
        <f>'IS&amp;BS ALL'!AU74</f>
        <v>56221.71</v>
      </c>
      <c r="AT58" s="22">
        <f>'IS&amp;BS ALL'!AV74</f>
        <v>55413.75</v>
      </c>
      <c r="AU58" s="22">
        <f>'IS&amp;BS ALL'!AW74</f>
        <v>57533.86</v>
      </c>
      <c r="AV58" s="22">
        <f>'IS&amp;BS ALL'!AX74</f>
        <v>49881.08</v>
      </c>
      <c r="AW58" s="22">
        <f>'IS&amp;BS ALL'!AY74</f>
        <v>49626.559999999998</v>
      </c>
      <c r="AX58" s="22">
        <f>'IS&amp;BS ALL'!AZ74</f>
        <v>49195.02</v>
      </c>
    </row>
  </sheetData>
  <mergeCells count="4">
    <mergeCell ref="A2:K2"/>
    <mergeCell ref="A4:K4"/>
    <mergeCell ref="A7:K7"/>
    <mergeCell ref="A8:K8"/>
  </mergeCells>
  <phoneticPr fontId="3" type="noConversion"/>
  <pageMargins left="0.75" right="0.75" top="1" bottom="1" header="0.5" footer="0.5"/>
  <pageSetup orientation="landscape" horizontalDpi="4294967292" verticalDpi="4294967292"/>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2:D85"/>
  <sheetViews>
    <sheetView zoomScale="125" workbookViewId="0">
      <selection activeCell="A9" sqref="A9:D9"/>
    </sheetView>
  </sheetViews>
  <sheetFormatPr baseColWidth="10" defaultRowHeight="13"/>
  <cols>
    <col min="1" max="1" width="13.7109375" style="97" customWidth="1"/>
    <col min="2" max="2" width="11.42578125" style="83" customWidth="1"/>
    <col min="3" max="3" width="14.140625" style="84" customWidth="1"/>
    <col min="4" max="4" width="54.140625" customWidth="1"/>
  </cols>
  <sheetData>
    <row r="2" spans="1:4">
      <c r="A2" s="80" t="s">
        <v>50</v>
      </c>
      <c r="B2" s="81"/>
      <c r="C2" s="81"/>
      <c r="D2" s="81"/>
    </row>
    <row r="3" spans="1:4">
      <c r="A3" s="82"/>
      <c r="D3" s="85"/>
    </row>
    <row r="4" spans="1:4">
      <c r="A4" s="86" t="s">
        <v>80</v>
      </c>
      <c r="D4" s="85"/>
    </row>
    <row r="5" spans="1:4" ht="81" customHeight="1">
      <c r="A5" s="87" t="s">
        <v>51</v>
      </c>
      <c r="B5" s="88"/>
      <c r="C5" s="88"/>
      <c r="D5" s="88"/>
    </row>
    <row r="6" spans="1:4">
      <c r="A6" s="89" t="s">
        <v>81</v>
      </c>
      <c r="B6" s="90"/>
      <c r="C6" s="90"/>
      <c r="D6" s="90"/>
    </row>
    <row r="7" spans="1:4" ht="15" customHeight="1">
      <c r="A7" s="87" t="s">
        <v>48</v>
      </c>
      <c r="B7" s="88"/>
      <c r="C7" s="88"/>
      <c r="D7" s="88"/>
    </row>
    <row r="8" spans="1:4" ht="42" customHeight="1">
      <c r="A8" s="87" t="s">
        <v>23</v>
      </c>
      <c r="B8" s="88"/>
      <c r="C8" s="88"/>
      <c r="D8" s="88"/>
    </row>
    <row r="9" spans="1:4" ht="51" customHeight="1">
      <c r="A9" s="87" t="s">
        <v>25</v>
      </c>
      <c r="B9" s="88"/>
      <c r="C9" s="88"/>
      <c r="D9" s="88"/>
    </row>
    <row r="30" spans="1:4" s="94" customFormat="1">
      <c r="A30" s="91" t="s">
        <v>26</v>
      </c>
      <c r="B30" s="92" t="s">
        <v>27</v>
      </c>
      <c r="C30" s="93" t="s">
        <v>28</v>
      </c>
      <c r="D30" s="94" t="s">
        <v>29</v>
      </c>
    </row>
    <row r="31" spans="1:4" s="94" customFormat="1">
      <c r="A31" s="91"/>
      <c r="B31" s="95">
        <v>39083</v>
      </c>
      <c r="C31" s="96" t="s">
        <v>30</v>
      </c>
    </row>
    <row r="32" spans="1:4" s="94" customFormat="1">
      <c r="A32" s="91"/>
      <c r="B32" s="95">
        <v>39090</v>
      </c>
      <c r="C32" s="96" t="s">
        <v>30</v>
      </c>
    </row>
    <row r="33" spans="1:4">
      <c r="A33" s="97">
        <v>38733</v>
      </c>
      <c r="B33" s="83">
        <v>39097</v>
      </c>
      <c r="C33" s="84">
        <v>47</v>
      </c>
    </row>
    <row r="34" spans="1:4">
      <c r="A34" s="97">
        <v>38740</v>
      </c>
      <c r="B34" s="83">
        <v>39104</v>
      </c>
      <c r="C34" s="84">
        <f>53.06+19.5</f>
        <v>72.56</v>
      </c>
    </row>
    <row r="35" spans="1:4">
      <c r="A35" s="97">
        <v>39120</v>
      </c>
      <c r="B35" s="83">
        <v>39111</v>
      </c>
      <c r="C35" s="84">
        <v>41.95</v>
      </c>
    </row>
    <row r="36" spans="1:4">
      <c r="A36" s="97">
        <v>39120</v>
      </c>
      <c r="B36" s="83">
        <v>39118</v>
      </c>
      <c r="C36" s="84">
        <v>75.53</v>
      </c>
    </row>
    <row r="37" spans="1:4">
      <c r="A37" s="97">
        <v>39128</v>
      </c>
      <c r="B37" s="83">
        <v>39125</v>
      </c>
      <c r="C37" s="84">
        <f>2.19+64.93+8</f>
        <v>75.12</v>
      </c>
      <c r="D37" t="s">
        <v>31</v>
      </c>
    </row>
    <row r="38" spans="1:4">
      <c r="A38" s="97">
        <v>39133</v>
      </c>
      <c r="B38" s="83">
        <v>39132</v>
      </c>
      <c r="C38" s="84">
        <v>50</v>
      </c>
      <c r="D38" t="s">
        <v>32</v>
      </c>
    </row>
    <row r="39" spans="1:4">
      <c r="A39" s="97">
        <v>39142</v>
      </c>
      <c r="B39" s="83">
        <v>39139</v>
      </c>
      <c r="C39" s="84">
        <v>43.71</v>
      </c>
      <c r="D39" t="s">
        <v>33</v>
      </c>
    </row>
    <row r="40" spans="1:4">
      <c r="A40" s="97">
        <v>39149</v>
      </c>
      <c r="B40" s="83">
        <v>39146</v>
      </c>
      <c r="C40" s="84">
        <f>47</f>
        <v>47</v>
      </c>
    </row>
    <row r="41" spans="1:4">
      <c r="A41" s="97">
        <v>39176</v>
      </c>
      <c r="B41" s="83">
        <v>39153</v>
      </c>
      <c r="C41" s="84">
        <v>41.5</v>
      </c>
      <c r="D41" t="s">
        <v>34</v>
      </c>
    </row>
    <row r="42" spans="1:4">
      <c r="B42" s="83">
        <v>39160</v>
      </c>
      <c r="C42" s="84" t="s">
        <v>35</v>
      </c>
    </row>
    <row r="43" spans="1:4">
      <c r="B43" s="83">
        <v>39167</v>
      </c>
      <c r="C43" s="84" t="s">
        <v>35</v>
      </c>
    </row>
    <row r="44" spans="1:4">
      <c r="B44" s="83">
        <v>39174</v>
      </c>
      <c r="C44" s="84" t="s">
        <v>35</v>
      </c>
    </row>
    <row r="45" spans="1:4">
      <c r="A45" s="97">
        <v>39184</v>
      </c>
      <c r="B45" s="83">
        <v>39181</v>
      </c>
      <c r="C45" s="84">
        <v>45</v>
      </c>
    </row>
    <row r="46" spans="1:4">
      <c r="A46" s="97">
        <v>39190</v>
      </c>
      <c r="B46" s="83">
        <v>39188</v>
      </c>
      <c r="C46" s="84">
        <v>35.35</v>
      </c>
    </row>
    <row r="47" spans="1:4" ht="26">
      <c r="A47" s="97">
        <v>39205</v>
      </c>
      <c r="B47" s="98">
        <v>39195</v>
      </c>
      <c r="C47" s="84">
        <v>54.75</v>
      </c>
      <c r="D47" s="99" t="s">
        <v>36</v>
      </c>
    </row>
    <row r="48" spans="1:4">
      <c r="B48" s="98">
        <v>39202</v>
      </c>
      <c r="C48" s="84" t="s">
        <v>35</v>
      </c>
    </row>
    <row r="49" spans="1:4">
      <c r="A49" s="97">
        <v>39212</v>
      </c>
      <c r="B49" s="98">
        <v>39209</v>
      </c>
      <c r="C49" s="84">
        <v>71.84</v>
      </c>
      <c r="D49" t="s">
        <v>37</v>
      </c>
    </row>
    <row r="50" spans="1:4">
      <c r="A50" s="97">
        <v>39220</v>
      </c>
      <c r="B50" s="98">
        <v>39216</v>
      </c>
      <c r="C50" s="84">
        <v>32.5</v>
      </c>
    </row>
    <row r="51" spans="1:4">
      <c r="B51" s="98">
        <v>39223</v>
      </c>
      <c r="C51" s="84" t="s">
        <v>35</v>
      </c>
    </row>
    <row r="52" spans="1:4">
      <c r="A52" s="97">
        <v>39231</v>
      </c>
      <c r="B52" s="83">
        <v>39230</v>
      </c>
      <c r="C52" s="84">
        <f>18.5</f>
        <v>18.5</v>
      </c>
    </row>
    <row r="53" spans="1:4">
      <c r="A53" s="97">
        <v>39249</v>
      </c>
      <c r="B53" s="83">
        <v>39237</v>
      </c>
      <c r="C53" s="84">
        <v>49.88</v>
      </c>
    </row>
    <row r="54" spans="1:4">
      <c r="A54" s="97">
        <v>39249</v>
      </c>
      <c r="B54" s="83">
        <v>39244</v>
      </c>
      <c r="C54" s="84">
        <v>25</v>
      </c>
    </row>
    <row r="55" spans="1:4">
      <c r="B55" s="83">
        <v>39251</v>
      </c>
      <c r="C55" s="84" t="s">
        <v>35</v>
      </c>
    </row>
    <row r="56" spans="1:4">
      <c r="A56" s="97">
        <v>39261</v>
      </c>
      <c r="B56" s="83">
        <v>39258</v>
      </c>
      <c r="C56" s="84">
        <v>84.99</v>
      </c>
      <c r="D56" t="s">
        <v>38</v>
      </c>
    </row>
    <row r="57" spans="1:4">
      <c r="B57" s="83">
        <v>39265</v>
      </c>
      <c r="C57" s="84" t="s">
        <v>35</v>
      </c>
    </row>
    <row r="58" spans="1:4">
      <c r="A58" s="97">
        <v>39274</v>
      </c>
      <c r="B58" s="83">
        <v>39272</v>
      </c>
      <c r="C58" s="84">
        <v>0</v>
      </c>
    </row>
    <row r="59" spans="1:4">
      <c r="A59" s="97">
        <v>39287</v>
      </c>
      <c r="B59" s="83">
        <v>39279</v>
      </c>
      <c r="C59" s="84">
        <v>69.25</v>
      </c>
      <c r="D59" t="s">
        <v>39</v>
      </c>
    </row>
    <row r="60" spans="1:4">
      <c r="A60" s="97">
        <v>39287</v>
      </c>
      <c r="B60" s="83">
        <v>39286</v>
      </c>
      <c r="C60" s="84">
        <v>30</v>
      </c>
      <c r="D60" t="s">
        <v>40</v>
      </c>
    </row>
    <row r="61" spans="1:4">
      <c r="A61" s="97">
        <v>39293</v>
      </c>
      <c r="B61" s="83">
        <v>39293</v>
      </c>
      <c r="C61" s="84">
        <v>40.5</v>
      </c>
      <c r="D61" t="s">
        <v>41</v>
      </c>
    </row>
    <row r="62" spans="1:4">
      <c r="A62" s="97">
        <v>39316</v>
      </c>
      <c r="B62" s="83">
        <v>39300</v>
      </c>
      <c r="C62" s="84">
        <v>52.19</v>
      </c>
    </row>
    <row r="63" spans="1:4">
      <c r="B63" s="83">
        <v>39307</v>
      </c>
      <c r="C63" s="84" t="s">
        <v>35</v>
      </c>
    </row>
    <row r="64" spans="1:4">
      <c r="A64" s="97">
        <v>39316</v>
      </c>
      <c r="B64" s="83">
        <v>39314</v>
      </c>
      <c r="C64" s="84">
        <v>45.49</v>
      </c>
    </row>
    <row r="65" spans="1:4">
      <c r="A65" s="97">
        <v>39349</v>
      </c>
      <c r="B65" s="83">
        <v>39321</v>
      </c>
      <c r="C65" s="84">
        <f>41.5+7.5</f>
        <v>49</v>
      </c>
      <c r="D65" t="s">
        <v>42</v>
      </c>
    </row>
    <row r="66" spans="1:4">
      <c r="A66" s="97">
        <v>39349</v>
      </c>
      <c r="B66" s="83">
        <v>39328</v>
      </c>
      <c r="C66" s="84">
        <v>15</v>
      </c>
      <c r="D66" t="s">
        <v>43</v>
      </c>
    </row>
    <row r="67" spans="1:4">
      <c r="A67" s="97">
        <v>39349</v>
      </c>
      <c r="B67" s="83">
        <v>39335</v>
      </c>
      <c r="C67" s="84">
        <f>59.37+25</f>
        <v>84.37</v>
      </c>
      <c r="D67" t="s">
        <v>44</v>
      </c>
    </row>
    <row r="68" spans="1:4">
      <c r="A68" s="97">
        <v>39349</v>
      </c>
      <c r="B68" s="83">
        <v>39342</v>
      </c>
      <c r="C68" s="84">
        <v>50.17</v>
      </c>
      <c r="D68" t="s">
        <v>45</v>
      </c>
    </row>
    <row r="69" spans="1:4">
      <c r="A69" s="97">
        <v>39371</v>
      </c>
      <c r="B69" s="83">
        <v>39349</v>
      </c>
      <c r="C69" s="84">
        <v>26.5</v>
      </c>
      <c r="D69" t="s">
        <v>46</v>
      </c>
    </row>
    <row r="70" spans="1:4">
      <c r="A70" s="97">
        <v>39358</v>
      </c>
      <c r="B70" s="83">
        <v>39356</v>
      </c>
      <c r="C70" s="84">
        <v>47.75</v>
      </c>
      <c r="D70" t="s">
        <v>47</v>
      </c>
    </row>
    <row r="71" spans="1:4">
      <c r="A71" s="97">
        <v>39371</v>
      </c>
      <c r="B71" s="83">
        <v>39363</v>
      </c>
      <c r="C71" s="84">
        <v>34.97</v>
      </c>
      <c r="D71" t="s">
        <v>13</v>
      </c>
    </row>
    <row r="72" spans="1:4">
      <c r="A72" s="97">
        <v>39371</v>
      </c>
      <c r="B72" s="83">
        <v>39370</v>
      </c>
      <c r="C72" s="84">
        <f>30+25.01</f>
        <v>55.010000000000005</v>
      </c>
      <c r="D72" t="s">
        <v>14</v>
      </c>
    </row>
    <row r="73" spans="1:4">
      <c r="A73" s="97">
        <v>39379</v>
      </c>
      <c r="B73" s="83">
        <v>39377</v>
      </c>
      <c r="C73" s="84">
        <v>53.61</v>
      </c>
      <c r="D73" t="s">
        <v>15</v>
      </c>
    </row>
    <row r="74" spans="1:4">
      <c r="A74" s="97">
        <v>39411</v>
      </c>
      <c r="B74" s="83">
        <v>39384</v>
      </c>
      <c r="C74" s="84">
        <f>32.25+11+13.3</f>
        <v>56.55</v>
      </c>
      <c r="D74" t="s">
        <v>16</v>
      </c>
    </row>
    <row r="75" spans="1:4">
      <c r="A75" s="97">
        <v>39411</v>
      </c>
      <c r="B75" s="83">
        <v>39391</v>
      </c>
      <c r="C75" s="84">
        <v>22.28</v>
      </c>
      <c r="D75" t="s">
        <v>17</v>
      </c>
    </row>
    <row r="76" spans="1:4">
      <c r="A76" s="97">
        <v>39411</v>
      </c>
      <c r="B76" s="83">
        <v>39398</v>
      </c>
      <c r="C76" s="84">
        <v>8.7100000000000009</v>
      </c>
      <c r="D76" t="s">
        <v>18</v>
      </c>
    </row>
    <row r="77" spans="1:4">
      <c r="A77" s="97">
        <v>39411</v>
      </c>
      <c r="B77" s="83">
        <v>39405</v>
      </c>
      <c r="C77" s="84">
        <v>65.8</v>
      </c>
      <c r="D77" t="s">
        <v>19</v>
      </c>
    </row>
    <row r="78" spans="1:4">
      <c r="A78" s="97">
        <v>39421</v>
      </c>
      <c r="B78" s="83">
        <v>39412</v>
      </c>
      <c r="C78" s="84">
        <v>32.4</v>
      </c>
    </row>
    <row r="79" spans="1:4">
      <c r="A79" s="97">
        <v>39421</v>
      </c>
      <c r="B79" s="83">
        <v>39419</v>
      </c>
      <c r="C79" s="84">
        <f>12+18.32+18</f>
        <v>48.32</v>
      </c>
    </row>
    <row r="80" spans="1:4">
      <c r="A80" s="97">
        <v>39434</v>
      </c>
      <c r="B80" s="83">
        <v>39433</v>
      </c>
      <c r="C80" s="84">
        <v>31.5</v>
      </c>
      <c r="D80" t="s">
        <v>20</v>
      </c>
    </row>
    <row r="81" spans="1:3">
      <c r="A81" s="97">
        <v>39427</v>
      </c>
      <c r="B81" s="83">
        <v>39426</v>
      </c>
      <c r="C81" s="84">
        <v>34.9</v>
      </c>
    </row>
    <row r="82" spans="1:3">
      <c r="A82" s="97">
        <v>39441</v>
      </c>
      <c r="B82" s="83">
        <v>39433</v>
      </c>
      <c r="C82" s="84">
        <v>0</v>
      </c>
    </row>
    <row r="83" spans="1:3">
      <c r="A83" s="97">
        <v>39084</v>
      </c>
      <c r="B83" s="83">
        <v>39440</v>
      </c>
      <c r="C83" s="84">
        <v>0</v>
      </c>
    </row>
    <row r="84" spans="1:3">
      <c r="B84" s="92" t="s">
        <v>21</v>
      </c>
      <c r="C84" s="93">
        <f>SUM(C31:C83)</f>
        <v>1866.45</v>
      </c>
    </row>
    <row r="85" spans="1:3">
      <c r="B85" s="92" t="s">
        <v>22</v>
      </c>
      <c r="C85" s="93">
        <f>C84/40</f>
        <v>46.661250000000003</v>
      </c>
    </row>
  </sheetData>
  <sheetCalcPr fullCalcOnLoad="1"/>
  <mergeCells count="5">
    <mergeCell ref="A2:D2"/>
    <mergeCell ref="A5:D5"/>
    <mergeCell ref="A7:D7"/>
    <mergeCell ref="A8:D8"/>
    <mergeCell ref="A9:D9"/>
  </mergeCells>
  <phoneticPr fontId="3" type="noConversion"/>
  <pageMargins left="0.75" right="0.75" top="1" bottom="1" header="0.5" footer="0.5"/>
  <pageSetup orientation="landscape" horizontalDpi="4294967292" verticalDpi="4294967292"/>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88"/>
  <sheetViews>
    <sheetView tabSelected="1" zoomScale="125" workbookViewId="0">
      <selection activeCell="E18" sqref="E18"/>
    </sheetView>
  </sheetViews>
  <sheetFormatPr baseColWidth="10" defaultRowHeight="13"/>
  <cols>
    <col min="1" max="1" width="17.7109375" style="97" customWidth="1"/>
    <col min="2" max="2" width="17.7109375" style="111" customWidth="1"/>
    <col min="3" max="3" width="17.7109375" style="112" customWidth="1"/>
    <col min="4" max="4" width="39.140625" customWidth="1"/>
  </cols>
  <sheetData>
    <row r="1" spans="1:4">
      <c r="B1" s="83"/>
      <c r="C1" s="84"/>
    </row>
    <row r="2" spans="1:4" ht="14">
      <c r="A2" s="80" t="s">
        <v>24</v>
      </c>
      <c r="B2" s="100"/>
      <c r="C2" s="100"/>
      <c r="D2" s="100"/>
    </row>
    <row r="3" spans="1:4">
      <c r="B3" s="83"/>
      <c r="C3" s="84"/>
    </row>
    <row r="4" spans="1:4" ht="118" customHeight="1">
      <c r="A4" s="101" t="s">
        <v>9</v>
      </c>
      <c r="B4" s="102"/>
      <c r="C4" s="102"/>
      <c r="D4" s="102"/>
    </row>
    <row r="5" spans="1:4" ht="29" customHeight="1">
      <c r="A5" s="103" t="s">
        <v>10</v>
      </c>
      <c r="B5" s="104"/>
      <c r="C5" s="105"/>
      <c r="D5" s="106"/>
    </row>
    <row r="6" spans="1:4">
      <c r="A6" s="103" t="s">
        <v>11</v>
      </c>
      <c r="B6" s="104"/>
      <c r="C6" s="105"/>
      <c r="D6" s="106"/>
    </row>
    <row r="7" spans="1:4">
      <c r="A7" s="103" t="s">
        <v>12</v>
      </c>
      <c r="B7" s="104"/>
      <c r="C7" s="105"/>
      <c r="D7" s="106"/>
    </row>
    <row r="8" spans="1:4" ht="27" customHeight="1">
      <c r="A8" s="103" t="s">
        <v>0</v>
      </c>
      <c r="B8" s="104"/>
      <c r="C8" s="105"/>
      <c r="D8" s="106"/>
    </row>
    <row r="9" spans="1:4">
      <c r="A9" s="103" t="s">
        <v>1</v>
      </c>
      <c r="B9" s="104"/>
      <c r="C9" s="105"/>
      <c r="D9" s="106"/>
    </row>
    <row r="10" spans="1:4">
      <c r="A10" s="103" t="s">
        <v>2</v>
      </c>
      <c r="B10" s="104"/>
      <c r="C10" s="105"/>
      <c r="D10" s="106"/>
    </row>
    <row r="11" spans="1:4">
      <c r="A11" s="103" t="s">
        <v>3</v>
      </c>
      <c r="B11" s="104"/>
      <c r="C11" s="105"/>
      <c r="D11" s="106"/>
    </row>
    <row r="12" spans="1:4" ht="55" customHeight="1">
      <c r="A12" s="103" t="s">
        <v>4</v>
      </c>
      <c r="B12" s="104"/>
      <c r="C12" s="105"/>
      <c r="D12" s="106"/>
    </row>
    <row r="13" spans="1:4">
      <c r="B13" s="83"/>
      <c r="C13" s="84"/>
    </row>
    <row r="14" spans="1:4">
      <c r="B14" s="83"/>
      <c r="C14" s="84"/>
    </row>
    <row r="15" spans="1:4">
      <c r="B15" s="83"/>
      <c r="C15" s="84"/>
    </row>
    <row r="16" spans="1:4">
      <c r="B16" s="83"/>
      <c r="C16" s="84"/>
    </row>
    <row r="17" spans="2:3">
      <c r="B17" s="83"/>
      <c r="C17" s="84"/>
    </row>
    <row r="18" spans="2:3">
      <c r="B18" s="83"/>
      <c r="C18" s="84"/>
    </row>
    <row r="19" spans="2:3">
      <c r="B19" s="83"/>
      <c r="C19" s="84"/>
    </row>
    <row r="20" spans="2:3">
      <c r="B20" s="83"/>
      <c r="C20" s="84"/>
    </row>
    <row r="21" spans="2:3">
      <c r="B21" s="83"/>
      <c r="C21" s="84"/>
    </row>
    <row r="22" spans="2:3">
      <c r="B22" s="83"/>
      <c r="C22" s="84"/>
    </row>
    <row r="23" spans="2:3">
      <c r="B23" s="83"/>
      <c r="C23" s="84"/>
    </row>
    <row r="24" spans="2:3">
      <c r="B24" s="83"/>
      <c r="C24" s="84"/>
    </row>
    <row r="25" spans="2:3">
      <c r="B25" s="83"/>
      <c r="C25" s="84"/>
    </row>
    <row r="26" spans="2:3">
      <c r="B26" s="83"/>
      <c r="C26" s="84"/>
    </row>
    <row r="27" spans="2:3">
      <c r="B27" s="83"/>
      <c r="C27" s="84"/>
    </row>
    <row r="28" spans="2:3">
      <c r="B28" s="83"/>
      <c r="C28" s="84"/>
    </row>
    <row r="29" spans="2:3">
      <c r="B29" s="83"/>
      <c r="C29" s="84"/>
    </row>
    <row r="30" spans="2:3">
      <c r="B30" s="83"/>
      <c r="C30" s="84"/>
    </row>
    <row r="31" spans="2:3">
      <c r="B31" s="83"/>
      <c r="C31" s="84"/>
    </row>
    <row r="32" spans="2:3">
      <c r="B32" s="83"/>
      <c r="C32" s="84"/>
    </row>
    <row r="33" spans="1:4">
      <c r="B33" s="83"/>
      <c r="C33" s="84"/>
    </row>
    <row r="34" spans="1:4" s="110" customFormat="1" ht="26">
      <c r="A34" s="107" t="s">
        <v>5</v>
      </c>
      <c r="B34" s="108" t="s">
        <v>6</v>
      </c>
      <c r="C34" s="109" t="s">
        <v>7</v>
      </c>
      <c r="D34" s="110" t="s">
        <v>8</v>
      </c>
    </row>
    <row r="35" spans="1:4">
      <c r="A35" s="97">
        <v>38733</v>
      </c>
      <c r="B35" s="111">
        <v>20.76</v>
      </c>
      <c r="C35" s="112">
        <v>38720</v>
      </c>
      <c r="D35" s="111">
        <f>-B35</f>
        <v>-20.76</v>
      </c>
    </row>
    <row r="36" spans="1:4">
      <c r="C36" s="112">
        <v>38727</v>
      </c>
      <c r="D36" s="111">
        <f t="shared" ref="D36:D87" si="0">-B36</f>
        <v>0</v>
      </c>
    </row>
    <row r="37" spans="1:4">
      <c r="C37" s="112">
        <v>38734</v>
      </c>
      <c r="D37" s="111">
        <f t="shared" si="0"/>
        <v>0</v>
      </c>
    </row>
    <row r="38" spans="1:4">
      <c r="A38" s="97">
        <v>38740</v>
      </c>
      <c r="B38" s="111">
        <v>8.7100000000000009</v>
      </c>
      <c r="C38" s="112">
        <v>38741</v>
      </c>
      <c r="D38" s="111">
        <f t="shared" si="0"/>
        <v>-8.7100000000000009</v>
      </c>
    </row>
    <row r="39" spans="1:4">
      <c r="A39" s="97">
        <v>38747</v>
      </c>
      <c r="B39" s="111">
        <v>50.14</v>
      </c>
      <c r="C39" s="112">
        <v>38748</v>
      </c>
      <c r="D39" s="111">
        <f t="shared" si="0"/>
        <v>-50.14</v>
      </c>
    </row>
    <row r="40" spans="1:4">
      <c r="A40" s="97">
        <v>38755</v>
      </c>
      <c r="B40" s="111">
        <v>-13.82</v>
      </c>
      <c r="C40" s="112">
        <v>38755</v>
      </c>
      <c r="D40" s="111">
        <f t="shared" si="0"/>
        <v>13.82</v>
      </c>
    </row>
    <row r="41" spans="1:4">
      <c r="A41" s="97">
        <v>38763</v>
      </c>
      <c r="B41" s="111">
        <v>85.38</v>
      </c>
      <c r="C41" s="112">
        <v>38762</v>
      </c>
      <c r="D41" s="111">
        <f t="shared" si="0"/>
        <v>-85.38</v>
      </c>
    </row>
    <row r="42" spans="1:4">
      <c r="A42" s="97">
        <v>38768</v>
      </c>
      <c r="B42" s="111">
        <v>20.32</v>
      </c>
      <c r="C42" s="112">
        <v>38769</v>
      </c>
      <c r="D42" s="111">
        <f t="shared" si="0"/>
        <v>-20.32</v>
      </c>
    </row>
    <row r="43" spans="1:4">
      <c r="A43" s="97">
        <v>38777</v>
      </c>
      <c r="B43" s="111">
        <v>127.42</v>
      </c>
      <c r="C43" s="112">
        <v>38776</v>
      </c>
      <c r="D43" s="111">
        <f t="shared" si="0"/>
        <v>-127.42</v>
      </c>
    </row>
    <row r="44" spans="1:4">
      <c r="A44" s="97">
        <v>38784</v>
      </c>
      <c r="B44" s="111">
        <v>-31</v>
      </c>
      <c r="C44" s="112">
        <v>38783</v>
      </c>
      <c r="D44" s="111">
        <f t="shared" si="0"/>
        <v>31</v>
      </c>
    </row>
    <row r="45" spans="1:4">
      <c r="C45" s="112">
        <v>38790</v>
      </c>
      <c r="D45" s="111">
        <f>-B47/3</f>
        <v>-129.5</v>
      </c>
    </row>
    <row r="46" spans="1:4">
      <c r="C46" s="112">
        <v>38797</v>
      </c>
      <c r="D46" s="111">
        <f>D45</f>
        <v>-129.5</v>
      </c>
    </row>
    <row r="47" spans="1:4">
      <c r="A47" s="97">
        <v>38803</v>
      </c>
      <c r="B47" s="111">
        <v>388.5</v>
      </c>
      <c r="C47" s="112">
        <v>38804</v>
      </c>
      <c r="D47" s="111">
        <f>D46</f>
        <v>-129.5</v>
      </c>
    </row>
    <row r="48" spans="1:4">
      <c r="A48" s="97">
        <v>38811</v>
      </c>
      <c r="B48" s="111">
        <v>14.53</v>
      </c>
      <c r="C48" s="112">
        <v>38811</v>
      </c>
      <c r="D48" s="111">
        <f t="shared" si="0"/>
        <v>-14.53</v>
      </c>
    </row>
    <row r="49" spans="1:4">
      <c r="A49" s="97">
        <v>38819</v>
      </c>
      <c r="B49" s="111">
        <v>165.83</v>
      </c>
      <c r="C49" s="112">
        <v>38818</v>
      </c>
      <c r="D49" s="111">
        <f t="shared" si="0"/>
        <v>-165.83</v>
      </c>
    </row>
    <row r="50" spans="1:4">
      <c r="A50" s="97">
        <v>38825</v>
      </c>
      <c r="B50" s="111">
        <v>83.7</v>
      </c>
      <c r="C50" s="112">
        <v>38825</v>
      </c>
      <c r="D50" s="111">
        <f t="shared" si="0"/>
        <v>-83.7</v>
      </c>
    </row>
    <row r="51" spans="1:4">
      <c r="A51" s="97">
        <v>38832</v>
      </c>
      <c r="B51" s="111">
        <v>107.65</v>
      </c>
      <c r="C51" s="112">
        <v>38832</v>
      </c>
      <c r="D51" s="111">
        <f t="shared" si="0"/>
        <v>-107.65</v>
      </c>
    </row>
    <row r="52" spans="1:4">
      <c r="A52" s="97">
        <v>38840</v>
      </c>
      <c r="B52" s="111">
        <v>71.25</v>
      </c>
      <c r="C52" s="112">
        <v>38839</v>
      </c>
      <c r="D52" s="111">
        <f t="shared" si="0"/>
        <v>-71.25</v>
      </c>
    </row>
    <row r="53" spans="1:4">
      <c r="A53" s="97">
        <v>38847</v>
      </c>
      <c r="B53" s="111">
        <v>118.34</v>
      </c>
      <c r="C53" s="112">
        <v>38846</v>
      </c>
      <c r="D53" s="111">
        <f t="shared" si="0"/>
        <v>-118.34</v>
      </c>
    </row>
    <row r="54" spans="1:4">
      <c r="A54" s="97">
        <v>38855</v>
      </c>
      <c r="B54" s="111">
        <v>-33.97</v>
      </c>
      <c r="C54" s="112">
        <v>38853</v>
      </c>
      <c r="D54" s="111">
        <f t="shared" si="0"/>
        <v>33.97</v>
      </c>
    </row>
    <row r="55" spans="1:4">
      <c r="C55" s="112">
        <v>38860</v>
      </c>
      <c r="D55" s="111">
        <f>D56</f>
        <v>6.0149999999999997</v>
      </c>
    </row>
    <row r="56" spans="1:4">
      <c r="A56" s="97">
        <v>38866</v>
      </c>
      <c r="B56" s="111">
        <v>-12.03</v>
      </c>
      <c r="C56" s="112">
        <v>38867</v>
      </c>
      <c r="D56" s="111">
        <f>-B56/2</f>
        <v>6.0149999999999997</v>
      </c>
    </row>
    <row r="57" spans="1:4">
      <c r="C57" s="112">
        <v>38874</v>
      </c>
      <c r="D57" s="111">
        <f>D58</f>
        <v>-36.134999999999998</v>
      </c>
    </row>
    <row r="58" spans="1:4">
      <c r="A58" s="97">
        <v>38884</v>
      </c>
      <c r="B58" s="111">
        <v>72.27</v>
      </c>
      <c r="C58" s="112">
        <v>38881</v>
      </c>
      <c r="D58" s="111">
        <f>-B58/2</f>
        <v>-36.134999999999998</v>
      </c>
    </row>
    <row r="59" spans="1:4">
      <c r="C59" s="112">
        <v>38888</v>
      </c>
      <c r="D59" s="111">
        <f>D60</f>
        <v>23.86</v>
      </c>
    </row>
    <row r="60" spans="1:4">
      <c r="A60" s="97">
        <v>38896</v>
      </c>
      <c r="B60" s="111">
        <v>-47.72</v>
      </c>
      <c r="C60" s="112">
        <v>38895</v>
      </c>
      <c r="D60" s="111">
        <f>-B60/2</f>
        <v>23.86</v>
      </c>
    </row>
    <row r="61" spans="1:4">
      <c r="C61" s="112">
        <v>38902</v>
      </c>
      <c r="D61" s="111">
        <f>D62</f>
        <v>-159.345</v>
      </c>
    </row>
    <row r="62" spans="1:4">
      <c r="A62" s="97">
        <v>38909</v>
      </c>
      <c r="B62" s="111">
        <v>318.69</v>
      </c>
      <c r="C62" s="112">
        <v>38909</v>
      </c>
      <c r="D62" s="111">
        <f>-B62/2</f>
        <v>-159.345</v>
      </c>
    </row>
    <row r="63" spans="1:4">
      <c r="C63" s="112">
        <v>38916</v>
      </c>
      <c r="D63" s="111">
        <f>D64</f>
        <v>79.72</v>
      </c>
    </row>
    <row r="64" spans="1:4">
      <c r="A64" s="97">
        <v>38922</v>
      </c>
      <c r="B64" s="111">
        <v>-159.44</v>
      </c>
      <c r="C64" s="112">
        <v>38923</v>
      </c>
      <c r="D64" s="111">
        <f>-B64/2</f>
        <v>79.72</v>
      </c>
    </row>
    <row r="65" spans="1:4">
      <c r="A65" s="97">
        <v>38928</v>
      </c>
      <c r="B65" s="111">
        <v>-204.46</v>
      </c>
      <c r="C65" s="112">
        <v>38930</v>
      </c>
      <c r="D65" s="111">
        <f>-B65</f>
        <v>204.46</v>
      </c>
    </row>
    <row r="66" spans="1:4">
      <c r="C66" s="112">
        <v>38937</v>
      </c>
      <c r="D66" s="111">
        <f>D68</f>
        <v>-7.8366666666666669</v>
      </c>
    </row>
    <row r="67" spans="1:4">
      <c r="C67" s="112">
        <v>38944</v>
      </c>
      <c r="D67" s="111">
        <f>D68</f>
        <v>-7.8366666666666669</v>
      </c>
    </row>
    <row r="68" spans="1:4">
      <c r="A68" s="97">
        <v>38951</v>
      </c>
      <c r="B68" s="111">
        <v>23.51</v>
      </c>
      <c r="C68" s="112">
        <v>38951</v>
      </c>
      <c r="D68" s="111">
        <f>-B68/3</f>
        <v>-7.8366666666666669</v>
      </c>
    </row>
    <row r="69" spans="1:4">
      <c r="C69" s="112">
        <v>38958</v>
      </c>
      <c r="D69" s="111">
        <f t="shared" si="0"/>
        <v>0</v>
      </c>
    </row>
    <row r="70" spans="1:4">
      <c r="C70" s="112">
        <v>38965</v>
      </c>
      <c r="D70" s="111">
        <f t="shared" si="0"/>
        <v>0</v>
      </c>
    </row>
    <row r="71" spans="1:4">
      <c r="C71" s="112">
        <v>38972</v>
      </c>
      <c r="D71" s="111">
        <f t="shared" si="0"/>
        <v>0</v>
      </c>
    </row>
    <row r="72" spans="1:4">
      <c r="C72" s="112">
        <v>38979</v>
      </c>
      <c r="D72" s="111">
        <f t="shared" si="0"/>
        <v>0</v>
      </c>
    </row>
    <row r="73" spans="1:4">
      <c r="A73" s="97">
        <v>38984</v>
      </c>
      <c r="B73" s="111">
        <v>0</v>
      </c>
      <c r="C73" s="112">
        <v>38986</v>
      </c>
      <c r="D73" s="111">
        <f t="shared" si="0"/>
        <v>0</v>
      </c>
    </row>
    <row r="74" spans="1:4">
      <c r="A74" s="97">
        <v>38993</v>
      </c>
      <c r="B74" s="111">
        <v>59.57</v>
      </c>
      <c r="C74" s="112">
        <v>38993</v>
      </c>
      <c r="D74" s="111">
        <f>-B74</f>
        <v>-59.57</v>
      </c>
    </row>
    <row r="75" spans="1:4">
      <c r="C75" s="112">
        <v>39000</v>
      </c>
      <c r="D75" s="111">
        <f>D76</f>
        <v>-190.69</v>
      </c>
    </row>
    <row r="76" spans="1:4">
      <c r="A76" s="97">
        <v>39006</v>
      </c>
      <c r="B76" s="111">
        <v>381.38</v>
      </c>
      <c r="C76" s="112">
        <v>39007</v>
      </c>
      <c r="D76" s="111">
        <f>-B76/2</f>
        <v>-190.69</v>
      </c>
    </row>
    <row r="77" spans="1:4">
      <c r="A77" s="97">
        <v>39014</v>
      </c>
      <c r="B77" s="111">
        <v>58.11</v>
      </c>
      <c r="C77" s="112">
        <v>39014</v>
      </c>
      <c r="D77" s="111">
        <f t="shared" si="0"/>
        <v>-58.11</v>
      </c>
    </row>
    <row r="78" spans="1:4">
      <c r="C78" s="112">
        <v>39021</v>
      </c>
      <c r="D78" s="111">
        <f>D82</f>
        <v>-24.687999999999999</v>
      </c>
    </row>
    <row r="79" spans="1:4">
      <c r="C79" s="112">
        <v>39028</v>
      </c>
      <c r="D79" s="111">
        <f>D82</f>
        <v>-24.687999999999999</v>
      </c>
    </row>
    <row r="80" spans="1:4">
      <c r="C80" s="112">
        <v>39035</v>
      </c>
      <c r="D80" s="111">
        <f>D82</f>
        <v>-24.687999999999999</v>
      </c>
    </row>
    <row r="81" spans="1:4">
      <c r="C81" s="112">
        <v>39042</v>
      </c>
      <c r="D81" s="111">
        <f>D82</f>
        <v>-24.687999999999999</v>
      </c>
    </row>
    <row r="82" spans="1:4">
      <c r="A82" s="97">
        <v>39046</v>
      </c>
      <c r="B82" s="111">
        <v>123.44</v>
      </c>
      <c r="C82" s="112">
        <v>39049</v>
      </c>
      <c r="D82" s="111">
        <f>-B82/5</f>
        <v>-24.687999999999999</v>
      </c>
    </row>
    <row r="83" spans="1:4">
      <c r="A83" s="97">
        <v>39056</v>
      </c>
      <c r="B83" s="111">
        <v>-59.12</v>
      </c>
      <c r="C83" s="112">
        <v>39056</v>
      </c>
      <c r="D83" s="111">
        <f t="shared" si="0"/>
        <v>59.12</v>
      </c>
    </row>
    <row r="84" spans="1:4">
      <c r="A84" s="97">
        <v>39062</v>
      </c>
      <c r="B84" s="111">
        <v>3.27</v>
      </c>
      <c r="C84" s="112">
        <v>39063</v>
      </c>
      <c r="D84" s="111">
        <f t="shared" si="0"/>
        <v>-3.27</v>
      </c>
    </row>
    <row r="85" spans="1:4">
      <c r="A85" s="97">
        <v>39069</v>
      </c>
      <c r="B85" s="111">
        <v>-24</v>
      </c>
      <c r="C85" s="112">
        <v>39070</v>
      </c>
      <c r="D85" s="111">
        <f t="shared" si="0"/>
        <v>24</v>
      </c>
    </row>
    <row r="86" spans="1:4">
      <c r="A86" s="97">
        <v>39076</v>
      </c>
      <c r="B86" s="111">
        <v>0</v>
      </c>
      <c r="C86" s="112">
        <v>39077</v>
      </c>
      <c r="D86" s="111">
        <f t="shared" si="0"/>
        <v>0</v>
      </c>
    </row>
    <row r="87" spans="1:4">
      <c r="A87" s="97">
        <v>39084</v>
      </c>
      <c r="B87" s="113">
        <v>-25</v>
      </c>
      <c r="C87" s="112">
        <v>39084</v>
      </c>
      <c r="D87" s="111">
        <f t="shared" si="0"/>
        <v>25</v>
      </c>
    </row>
    <row r="88" spans="1:4">
      <c r="A88" s="92" t="s">
        <v>21</v>
      </c>
      <c r="B88" s="114">
        <f>SUM(B35:B87)</f>
        <v>1692.2099999999998</v>
      </c>
    </row>
  </sheetData>
  <mergeCells count="10">
    <mergeCell ref="A9:D9"/>
    <mergeCell ref="A10:D10"/>
    <mergeCell ref="A11:D11"/>
    <mergeCell ref="A12:D12"/>
    <mergeCell ref="A2:D2"/>
    <mergeCell ref="A4:D4"/>
    <mergeCell ref="A5:D5"/>
    <mergeCell ref="A6:D6"/>
    <mergeCell ref="A7:D7"/>
    <mergeCell ref="A8:D8"/>
  </mergeCells>
  <phoneticPr fontId="3" type="noConversion"/>
  <pageMargins left="0.75" right="0.75" top="1" bottom="1" header="0.5" footer="0.5"/>
  <pageSetup orientation="landscape" horizontalDpi="4294967292" verticalDpi="4294967292"/>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IS&amp;BS ALL</vt:lpstr>
      <vt:lpstr>Primary sources of income</vt:lpstr>
      <vt:lpstr>income vs expense &amp; assets</vt:lpstr>
      <vt:lpstr>lunch expense</vt:lpstr>
      <vt:lpstr>register errors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Evangeline Lowrey</cp:lastModifiedBy>
  <cp:lastPrinted>2011-05-05T22:59:38Z</cp:lastPrinted>
  <dcterms:created xsi:type="dcterms:W3CDTF">2011-01-16T01:38:47Z</dcterms:created>
  <dcterms:modified xsi:type="dcterms:W3CDTF">2011-05-05T23:08:42Z</dcterms:modified>
</cp:coreProperties>
</file>